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3.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4.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drawings/drawing5.xml" ContentType="application/vnd.openxmlformats-officedocument.drawing+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6.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7.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drawings/drawing8.xml" ContentType="application/vnd.openxmlformats-officedocument.drawing+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drawings/drawing9.xml" ContentType="application/vnd.openxmlformats-officedocument.drawing+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drawings/drawing10.xml" ContentType="application/vnd.openxmlformats-officedocument.drawing+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drawings/drawing11.xml" ContentType="application/vnd.openxmlformats-officedocument.drawing+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drawings/drawing12.xml" ContentType="application/vnd.openxmlformats-officedocument.drawing+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C:\Users\mbecmont\Desktop\prepa lancement\28 fev\EN\"/>
    </mc:Choice>
  </mc:AlternateContent>
  <xr:revisionPtr revIDLastSave="0" documentId="13_ncr:1_{8017BB03-593C-4800-9541-F6BE250EF48D}" xr6:coauthVersionLast="36" xr6:coauthVersionMax="36" xr10:uidLastSave="{00000000-0000-0000-0000-000000000000}"/>
  <bookViews>
    <workbookView xWindow="0" yWindow="0" windowWidth="19200" windowHeight="6930" xr2:uid="{00000000-000D-0000-FFFF-FFFF00000000}"/>
  </bookViews>
  <sheets>
    <sheet name="SO1" sheetId="8" r:id="rId1"/>
    <sheet name="SO2" sheetId="33" r:id="rId2"/>
    <sheet name="SO3" sheetId="34" r:id="rId3"/>
    <sheet name="SO4" sheetId="36" r:id="rId4"/>
    <sheet name="SO5" sheetId="37" r:id="rId5"/>
    <sheet name="SO6" sheetId="38" r:id="rId6"/>
    <sheet name="SO7" sheetId="39" r:id="rId7"/>
    <sheet name="SO8" sheetId="40" r:id="rId8"/>
    <sheet name="SO9" sheetId="41" r:id="rId9"/>
    <sheet name="SO10" sheetId="42" r:id="rId10"/>
    <sheet name="SO11" sheetId="43" r:id="rId11"/>
    <sheet name="SO13" sheetId="44" r:id="rId12"/>
  </sheets>
  <calcPr calcId="191029" concurrentCalc="0"/>
</workbook>
</file>

<file path=xl/calcChain.xml><?xml version="1.0" encoding="utf-8"?>
<calcChain xmlns="http://schemas.openxmlformats.org/spreadsheetml/2006/main">
  <c r="F21" i="44" l="1"/>
  <c r="F22" i="44"/>
  <c r="F23" i="44"/>
  <c r="F24" i="44"/>
  <c r="F25" i="44"/>
  <c r="F28" i="44"/>
  <c r="F29" i="44"/>
  <c r="F30" i="44"/>
  <c r="F31" i="44"/>
  <c r="F32" i="44"/>
  <c r="F33" i="44"/>
  <c r="F34" i="44"/>
  <c r="F38" i="44"/>
  <c r="F39" i="44"/>
  <c r="F40" i="44"/>
  <c r="F41" i="44"/>
  <c r="F44" i="44"/>
  <c r="F45" i="44"/>
  <c r="F46" i="44"/>
  <c r="F47" i="44"/>
  <c r="E94" i="44"/>
  <c r="F53" i="44"/>
  <c r="F54" i="44"/>
  <c r="F55" i="44"/>
  <c r="F56" i="44"/>
  <c r="E95" i="44"/>
  <c r="E100" i="44"/>
  <c r="D68" i="44"/>
  <c r="D76" i="44"/>
  <c r="D85" i="44"/>
  <c r="D90" i="44"/>
  <c r="E96" i="44"/>
  <c r="E97" i="44"/>
  <c r="F21" i="43"/>
  <c r="F22" i="43"/>
  <c r="F23" i="43"/>
  <c r="F24" i="43"/>
  <c r="F25" i="43"/>
  <c r="F28" i="43"/>
  <c r="F29" i="43"/>
  <c r="F30" i="43"/>
  <c r="F31" i="43"/>
  <c r="F32" i="43"/>
  <c r="F33" i="43"/>
  <c r="F34" i="43"/>
  <c r="F38" i="43"/>
  <c r="F39" i="43"/>
  <c r="F40" i="43"/>
  <c r="F41" i="43"/>
  <c r="F44" i="43"/>
  <c r="F45" i="43"/>
  <c r="F46" i="43"/>
  <c r="F47" i="43"/>
  <c r="E93" i="43"/>
  <c r="F53" i="43"/>
  <c r="F54" i="43"/>
  <c r="F55" i="43"/>
  <c r="E94" i="43"/>
  <c r="E99" i="43"/>
  <c r="D67" i="43"/>
  <c r="D75" i="43"/>
  <c r="D84" i="43"/>
  <c r="D89" i="43"/>
  <c r="E95" i="43"/>
  <c r="E96" i="43"/>
  <c r="F21" i="42"/>
  <c r="F22" i="42"/>
  <c r="F23" i="42"/>
  <c r="F24" i="42"/>
  <c r="F25" i="42"/>
  <c r="F28" i="42"/>
  <c r="F29" i="42"/>
  <c r="F30" i="42"/>
  <c r="F31" i="42"/>
  <c r="F32" i="42"/>
  <c r="F33" i="42"/>
  <c r="F34" i="42"/>
  <c r="F38" i="42"/>
  <c r="F39" i="42"/>
  <c r="F40" i="42"/>
  <c r="F41" i="42"/>
  <c r="F44" i="42"/>
  <c r="F45" i="42"/>
  <c r="F46" i="42"/>
  <c r="F47" i="42"/>
  <c r="E94" i="42"/>
  <c r="F53" i="42"/>
  <c r="F54" i="42"/>
  <c r="F55" i="42"/>
  <c r="F56" i="42"/>
  <c r="E95" i="42"/>
  <c r="E100" i="42"/>
  <c r="D68" i="42"/>
  <c r="D76" i="42"/>
  <c r="D85" i="42"/>
  <c r="D90" i="42"/>
  <c r="E96" i="42"/>
  <c r="E97" i="42"/>
  <c r="F56" i="41"/>
  <c r="F21" i="41"/>
  <c r="F22" i="41"/>
  <c r="F23" i="41"/>
  <c r="F24" i="41"/>
  <c r="F25" i="41"/>
  <c r="F28" i="41"/>
  <c r="F29" i="41"/>
  <c r="F30" i="41"/>
  <c r="F31" i="41"/>
  <c r="F32" i="41"/>
  <c r="F33" i="41"/>
  <c r="F34" i="41"/>
  <c r="F38" i="41"/>
  <c r="F39" i="41"/>
  <c r="F40" i="41"/>
  <c r="F41" i="41"/>
  <c r="F44" i="41"/>
  <c r="F45" i="41"/>
  <c r="F46" i="41"/>
  <c r="F47" i="41"/>
  <c r="E94" i="41"/>
  <c r="F53" i="41"/>
  <c r="F54" i="41"/>
  <c r="F55" i="41"/>
  <c r="E95" i="41"/>
  <c r="E100" i="41"/>
  <c r="D68" i="41"/>
  <c r="D76" i="41"/>
  <c r="D85" i="41"/>
  <c r="D90" i="41"/>
  <c r="E96" i="41"/>
  <c r="E97" i="41"/>
  <c r="F21" i="40"/>
  <c r="F22" i="40"/>
  <c r="F23" i="40"/>
  <c r="F24" i="40"/>
  <c r="F25" i="40"/>
  <c r="F28" i="40"/>
  <c r="F29" i="40"/>
  <c r="F30" i="40"/>
  <c r="F31" i="40"/>
  <c r="F32" i="40"/>
  <c r="F33" i="40"/>
  <c r="F34" i="40"/>
  <c r="F38" i="40"/>
  <c r="F39" i="40"/>
  <c r="F40" i="40"/>
  <c r="F41" i="40"/>
  <c r="F44" i="40"/>
  <c r="F45" i="40"/>
  <c r="F46" i="40"/>
  <c r="F47" i="40"/>
  <c r="E94" i="40"/>
  <c r="F53" i="40"/>
  <c r="F54" i="40"/>
  <c r="F55" i="40"/>
  <c r="F56" i="40"/>
  <c r="E95" i="40"/>
  <c r="E100" i="40"/>
  <c r="D68" i="40"/>
  <c r="D76" i="40"/>
  <c r="D85" i="40"/>
  <c r="D90" i="40"/>
  <c r="E96" i="40"/>
  <c r="E97" i="40"/>
  <c r="F21" i="39"/>
  <c r="F22" i="39"/>
  <c r="F23" i="39"/>
  <c r="F24" i="39"/>
  <c r="F25" i="39"/>
  <c r="F28" i="39"/>
  <c r="F29" i="39"/>
  <c r="F30" i="39"/>
  <c r="F31" i="39"/>
  <c r="F32" i="39"/>
  <c r="F33" i="39"/>
  <c r="F34" i="39"/>
  <c r="F38" i="39"/>
  <c r="F39" i="39"/>
  <c r="F40" i="39"/>
  <c r="F41" i="39"/>
  <c r="F44" i="39"/>
  <c r="F45" i="39"/>
  <c r="F46" i="39"/>
  <c r="F47" i="39"/>
  <c r="E95" i="39"/>
  <c r="F53" i="39"/>
  <c r="F54" i="39"/>
  <c r="F55" i="39"/>
  <c r="F56" i="39"/>
  <c r="F57" i="39"/>
  <c r="E96" i="39"/>
  <c r="E101" i="39"/>
  <c r="D69" i="39"/>
  <c r="D77" i="39"/>
  <c r="D86" i="39"/>
  <c r="D91" i="39"/>
  <c r="E97" i="39"/>
  <c r="E98" i="39"/>
  <c r="F21" i="38"/>
  <c r="F22" i="38"/>
  <c r="F23" i="38"/>
  <c r="F24" i="38"/>
  <c r="F25" i="38"/>
  <c r="F28" i="38"/>
  <c r="F29" i="38"/>
  <c r="F30" i="38"/>
  <c r="F31" i="38"/>
  <c r="F32" i="38"/>
  <c r="F33" i="38"/>
  <c r="F34" i="38"/>
  <c r="F38" i="38"/>
  <c r="F39" i="38"/>
  <c r="F40" i="38"/>
  <c r="F41" i="38"/>
  <c r="F44" i="38"/>
  <c r="F45" i="38"/>
  <c r="F46" i="38"/>
  <c r="F47" i="38"/>
  <c r="E96" i="38"/>
  <c r="F53" i="38"/>
  <c r="F54" i="38"/>
  <c r="F55" i="38"/>
  <c r="F56" i="38"/>
  <c r="F58" i="38"/>
  <c r="E97" i="38"/>
  <c r="E102" i="38"/>
  <c r="D70" i="38"/>
  <c r="D78" i="38"/>
  <c r="D87" i="38"/>
  <c r="D92" i="38"/>
  <c r="E98" i="38"/>
  <c r="E99" i="38"/>
  <c r="F21" i="37"/>
  <c r="F22" i="37"/>
  <c r="F23" i="37"/>
  <c r="F24" i="37"/>
  <c r="F25" i="37"/>
  <c r="F28" i="37"/>
  <c r="F29" i="37"/>
  <c r="F30" i="37"/>
  <c r="F31" i="37"/>
  <c r="F32" i="37"/>
  <c r="F33" i="37"/>
  <c r="F34" i="37"/>
  <c r="F38" i="37"/>
  <c r="F39" i="37"/>
  <c r="F40" i="37"/>
  <c r="F41" i="37"/>
  <c r="F44" i="37"/>
  <c r="F45" i="37"/>
  <c r="F46" i="37"/>
  <c r="F47" i="37"/>
  <c r="E96" i="37"/>
  <c r="F53" i="37"/>
  <c r="F54" i="37"/>
  <c r="F55" i="37"/>
  <c r="F56" i="37"/>
  <c r="F58" i="37"/>
  <c r="E97" i="37"/>
  <c r="E102" i="37"/>
  <c r="D70" i="37"/>
  <c r="D78" i="37"/>
  <c r="D87" i="37"/>
  <c r="D92" i="37"/>
  <c r="E98" i="37"/>
  <c r="E99" i="37"/>
  <c r="F21" i="36"/>
  <c r="F22" i="36"/>
  <c r="F23" i="36"/>
  <c r="F24" i="36"/>
  <c r="F25" i="36"/>
  <c r="F28" i="36"/>
  <c r="F29" i="36"/>
  <c r="F30" i="36"/>
  <c r="F31" i="36"/>
  <c r="F32" i="36"/>
  <c r="F33" i="36"/>
  <c r="F34" i="36"/>
  <c r="F38" i="36"/>
  <c r="F39" i="36"/>
  <c r="F40" i="36"/>
  <c r="F41" i="36"/>
  <c r="F44" i="36"/>
  <c r="F45" i="36"/>
  <c r="F46" i="36"/>
  <c r="F47" i="36"/>
  <c r="E95" i="36"/>
  <c r="F53" i="36"/>
  <c r="F54" i="36"/>
  <c r="F55" i="36"/>
  <c r="F56" i="36"/>
  <c r="F57" i="36"/>
  <c r="E96" i="36"/>
  <c r="E101" i="36"/>
  <c r="D69" i="36"/>
  <c r="D77" i="36"/>
  <c r="D86" i="36"/>
  <c r="D91" i="36"/>
  <c r="E97" i="36"/>
  <c r="E98" i="36"/>
  <c r="F53" i="34"/>
  <c r="F54" i="34"/>
  <c r="F55" i="34"/>
  <c r="F56" i="34"/>
  <c r="F21" i="34"/>
  <c r="F22" i="34"/>
  <c r="F23" i="34"/>
  <c r="F24" i="34"/>
  <c r="F25" i="34"/>
  <c r="F28" i="34"/>
  <c r="F29" i="34"/>
  <c r="F30" i="34"/>
  <c r="F31" i="34"/>
  <c r="F32" i="34"/>
  <c r="F33" i="34"/>
  <c r="F34" i="34"/>
  <c r="F38" i="34"/>
  <c r="F39" i="34"/>
  <c r="F40" i="34"/>
  <c r="F41" i="34"/>
  <c r="F44" i="34"/>
  <c r="F45" i="34"/>
  <c r="F46" i="34"/>
  <c r="F47" i="34"/>
  <c r="E94" i="34"/>
  <c r="E95" i="34"/>
  <c r="E100" i="34"/>
  <c r="D68" i="34"/>
  <c r="D76" i="34"/>
  <c r="D85" i="34"/>
  <c r="D90" i="34"/>
  <c r="E96" i="34"/>
  <c r="E97" i="34"/>
  <c r="F54" i="33"/>
  <c r="F55" i="33"/>
  <c r="F58" i="33"/>
  <c r="F21" i="33"/>
  <c r="F22" i="33"/>
  <c r="F23" i="33"/>
  <c r="F24" i="33"/>
  <c r="F25" i="33"/>
  <c r="F28" i="33"/>
  <c r="F29" i="33"/>
  <c r="F30" i="33"/>
  <c r="F31" i="33"/>
  <c r="F32" i="33"/>
  <c r="F33" i="33"/>
  <c r="F34" i="33"/>
  <c r="F38" i="33"/>
  <c r="F39" i="33"/>
  <c r="F40" i="33"/>
  <c r="F41" i="33"/>
  <c r="F44" i="33"/>
  <c r="F45" i="33"/>
  <c r="F46" i="33"/>
  <c r="F47" i="33"/>
  <c r="E96" i="33"/>
  <c r="F53" i="33"/>
  <c r="F56" i="33"/>
  <c r="E97" i="33"/>
  <c r="E102" i="33"/>
  <c r="D70" i="33"/>
  <c r="D78" i="33"/>
  <c r="D87" i="33"/>
  <c r="D92" i="33"/>
  <c r="E98" i="33"/>
  <c r="E99" i="33"/>
  <c r="F41" i="8"/>
  <c r="F47" i="8"/>
  <c r="F21" i="8"/>
  <c r="F22" i="8"/>
  <c r="F23" i="8"/>
  <c r="F24" i="8"/>
  <c r="F25" i="8"/>
  <c r="F28" i="8"/>
  <c r="F29" i="8"/>
  <c r="F30" i="8"/>
  <c r="F31" i="8"/>
  <c r="F32" i="8"/>
  <c r="F33" i="8"/>
  <c r="F34" i="8"/>
  <c r="F38" i="8"/>
  <c r="F39" i="8"/>
  <c r="F44" i="8"/>
  <c r="F45" i="8"/>
  <c r="F46" i="8"/>
  <c r="E95" i="8"/>
  <c r="F53" i="8"/>
  <c r="F54" i="8"/>
  <c r="F55" i="8"/>
  <c r="F56" i="8"/>
  <c r="F57" i="8"/>
  <c r="E96" i="8"/>
  <c r="E101" i="8"/>
  <c r="D69" i="8"/>
  <c r="D77" i="8"/>
  <c r="D86" i="8"/>
  <c r="D91" i="8"/>
  <c r="E97" i="8"/>
  <c r="E98" i="8"/>
  <c r="F40" i="8"/>
</calcChain>
</file>

<file path=xl/sharedStrings.xml><?xml version="1.0" encoding="utf-8"?>
<sst xmlns="http://schemas.openxmlformats.org/spreadsheetml/2006/main" count="1760" uniqueCount="182">
  <si>
    <t xml:space="preserve">Date </t>
  </si>
  <si>
    <t>Signature</t>
  </si>
  <si>
    <t>N° SYNERGIE</t>
  </si>
  <si>
    <t>Organisation</t>
  </si>
  <si>
    <t xml:space="preserve">TOTAL </t>
  </si>
  <si>
    <t>TOTAL</t>
  </si>
  <si>
    <t>Project Title</t>
  </si>
  <si>
    <t>Project Lead partner</t>
  </si>
  <si>
    <t>Priority</t>
  </si>
  <si>
    <t>Specific Objective</t>
  </si>
  <si>
    <t>ERDF Grant Request</t>
  </si>
  <si>
    <t>Eligible cost</t>
  </si>
  <si>
    <r>
      <rPr>
        <b/>
        <sz val="11"/>
        <color rgb="FF002060"/>
        <rFont val="Arial"/>
        <family val="2"/>
      </rPr>
      <t xml:space="preserve">Important: </t>
    </r>
    <r>
      <rPr>
        <sz val="11"/>
        <color rgb="FF002060"/>
        <rFont val="Arial"/>
        <family val="2"/>
      </rPr>
      <t xml:space="preserve">This grid must be completed by each member of the INTERREG Caraïbes Technical Committee for each project applying for a grant under the programme. It is to be transmitted to the INTERREG Caraïbes Joint Secretariat, duly completed and signed, prior to each meeting, in accordance with the rules of procedure of the Technical Committee. </t>
    </r>
  </si>
  <si>
    <t xml:space="preserve">Methodology:
- Project scoring must be based on three types of criteria (traversal, thematic and additional) using a score between 1 and 4 (1= very insufficient, 2=insufficient, 3=satisfactory, 4=very satisfactory)
- The weightings are applied automatically and make it possible to calculate an overall score for each of the criteria categories, making it possible to objectify the possible postponement of certain projects and to assess the quality of the various project proposals by comparing the ratings of each partner. 
- The "comments" column must be completed in order to give explanations on the scores awarded. It will be used for the preparation of the debates in the Technical and Selection Committees.
- The references to the application form must facilitate the overall understanding of the score and must be specified in the dedicated column. </t>
  </si>
  <si>
    <t>1. Transversal Criteria</t>
  </si>
  <si>
    <t>Evaluation Criteria</t>
  </si>
  <si>
    <t>Evaluative Questions</t>
  </si>
  <si>
    <t>Weighting</t>
  </si>
  <si>
    <t>Weighted Score</t>
  </si>
  <si>
    <t>Comments</t>
  </si>
  <si>
    <t>Section of the Application Form</t>
  </si>
  <si>
    <t>Score (from 1 to 4)</t>
  </si>
  <si>
    <t>The project contributes to a broader strategy at the European  (e.g. REACT EU, ERASMUS+, LIFE+, Cosme, the European Digital Programme (EDP), Horizon Europe, the Clean Energy for EU Islands initiative, the Connecting Europe Facility, European external funding strategies and programmes), national, regional (e.g. Smart Specialisation Strategies of territories, donor strategies), and/or territorial levels</t>
  </si>
  <si>
    <t>Operational quality and structuring dimension of the project</t>
  </si>
  <si>
    <t>The project clearly identifies the target groups and links together all the groups  (and in particular final beneficiaries and users) from the design phase to the implementation phase of the project</t>
  </si>
  <si>
    <t xml:space="preserve">The project anticipates its social, economic and environmental benefits </t>
  </si>
  <si>
    <t>The planning of activities is proportionate to the goals of the programme</t>
  </si>
  <si>
    <t>Cooperation, partnership and win-win dimension</t>
  </si>
  <si>
    <t>The choice of the lead partner and the partners involved in the project is relevant, proportionate to the objectives pursued by the project and structuring (the partners have expertise in the field concerned, the partners are federating, complementary)</t>
  </si>
  <si>
    <t>The lead partner and partners involved in the project and its implementation have proven experience (in the management and implementation of INTERREG or FCR type cooperation projects, or in the management and implementation of European projects) to carry out the project</t>
  </si>
  <si>
    <t>The lead partner and the partners involved in the project and its implementation have sufficient administrative and financial capacity to carry out the project</t>
  </si>
  <si>
    <t xml:space="preserve">The project has a win-win dimension for all the territories involved (realistic cooperation dimension and the benefits expected by each partner are clearly identified)  </t>
  </si>
  <si>
    <t>The activities planned by each partner are detailed and complementary, the level of involvement of the partners in the implementation of the project and the expected results of the project is proportionnate</t>
  </si>
  <si>
    <t>The value of cooperation to address the subject of the project is clearly demonstrated and/or the results of the project could not or only partially be achieved without cooperation</t>
  </si>
  <si>
    <t>Projects involving  studies</t>
  </si>
  <si>
    <t>The professionals who are in charge of conducting the study provide guarantees as to the quality of the result of the study produced (profile and legitimacy of the consultants, etc.) and/or provisions are provided for this purpose</t>
  </si>
  <si>
    <t>The study has a win-win dimension for all project partners (Does it cover all project partners within its scope, at least in a comparative manner or through exchange of good practices?)</t>
  </si>
  <si>
    <t>Upon completion, the study will produce concrete impacts for the territories (Will the deliverables be made available to the public? Does the study include the implementation of pilot actions upon its completion?)</t>
  </si>
  <si>
    <t>Capitalization and sustainability of the project</t>
  </si>
  <si>
    <t>The project takes into account available knowledge and brings added value compared to existing initiatives</t>
  </si>
  <si>
    <t>The expected results of the action are sustainable from a financial (How will the activities be financed at the end of the grant?), institutional (Will there be structures allowing the continuation of the activities at the end of the action? Will there be local "ownership" of the results of the action?) and/or policy (What will be the structural impact of the action, e.g. will it result in better laws, codes of conduct, methods?) points of view</t>
  </si>
  <si>
    <t>The results of the project can be duplicated by other organisations or initiatives (the possibility of reproducing, extending or spreading the results of the action) and/or the project has provisions to this effect</t>
  </si>
  <si>
    <t>Subtotal transversal criteria</t>
  </si>
  <si>
    <t>2. Thematic Criteria</t>
  </si>
  <si>
    <t>SO1</t>
  </si>
  <si>
    <t>3. Additional Criteria</t>
  </si>
  <si>
    <t>Additional Criteria</t>
  </si>
  <si>
    <t>Score (0/1)</t>
  </si>
  <si>
    <t>Horizontal principles</t>
  </si>
  <si>
    <t>The project limits environmental impacts and integrates environmentally friendly methods, both in the design and management of infrastructure and equipment, and in the delivery of services.</t>
  </si>
  <si>
    <t>The project ensures, through additional positive action, compliance with the Charter of Fundamental Rights of the European Union</t>
  </si>
  <si>
    <t>The project integrates, through additional positive actions, the gender dimension (gender equality)</t>
  </si>
  <si>
    <t>The project prevents any discrimination based on sex, racial or ethnic origin, religion or belief, disability, age or sexual orientation, in particular in compliance with the United Nations Convention on the Rights of Persons with Disabilities (UNCRPD) and/or measures, strategies from the organisation involved in the project, or actions are implemented in order to prevent discrimination (development of policies regarding employment, integration of issues regarding the prevention of discrimination to the project's communication strategy...)</t>
  </si>
  <si>
    <t>The project provides, through additional positive actions, the accessibility of the project and/or activities to people with disabilities (example: accessibility of websites and digital applications, appropriate arrangements, actions targeting specifically the accessibility issue...).</t>
  </si>
  <si>
    <t>The project foresees a strategic use of public procurement (environmental clauses, social clauses, incentives for innovation)</t>
  </si>
  <si>
    <t>Sustainable development principle</t>
  </si>
  <si>
    <t>The project ensures, through additional positive actions not to cause significant harm (DNSH) or provides for mitigation measures, on the following dimensions: climate change mitigation and adaptation, preservation of aquatic and marine resources, circular economy, pollution prevention and reduction, protection and restoration of biodiversity.</t>
  </si>
  <si>
    <t>The project integrates an eco-communication and/or eco-event policy.</t>
  </si>
  <si>
    <t>The project integrates the negative impact of travel (encouragement to rationalize unnecessary travel, limitation of the number of people making trips, privileged use of videoconferencing, organization of distance training, measures to compensate for the negative environmental impacts of the project, etc.).</t>
  </si>
  <si>
    <t>The project integrates citizen dialogue, consultation and transparency in the choice of technologies.</t>
  </si>
  <si>
    <t>The project integrates environmental education activities.</t>
  </si>
  <si>
    <t>Projects involving the creation or renovation of infrastructure</t>
  </si>
  <si>
    <t>The project aims to build infrastructure resilient to disasters and the impact of climate change.</t>
  </si>
  <si>
    <t>The project anticipates the potential negative impacts related to creation and/or renovation of sites (noise pollution, waste, air quality, etc.) and favors the use of good practices in the conduct of the work.</t>
  </si>
  <si>
    <t>The project anticipates the potential negative impact of the construction of new infrastructure (carbon impact, heritage, landscape, biodiversity, ecological corridors, land use).</t>
  </si>
  <si>
    <t>The project prefers the renovation of existing infrastructure to the creation of new infrastructure.</t>
  </si>
  <si>
    <t>The location of the infrastructure integrates the issues of space saving and control of travel.</t>
  </si>
  <si>
    <t>The project contributes to the orientations of the European New Bauhaus by taking into account: I) sustainability, in terms of climate, circularity, pollution and biodiversity ii) aesthetics, quality of experience and style, beyond functionality and iii) inclusion, from valuing diversity to ensuring accessibility and affordability.</t>
  </si>
  <si>
    <t>Structuring dimension of the project</t>
  </si>
  <si>
    <t>The project contributes to one of the cross-cutting dimensions identified by the programme, namely: strengthening the resilience of territories, supporting the blue economy, strengthening connectivity</t>
  </si>
  <si>
    <t>The project has a structuring dimension and contributes to one or more specific objectives of the programme in addition to the one on which it is submitted (ex : a project applying under SO dedicated to mobility which also integrates a dimension regarding the protection of biodiversity)</t>
  </si>
  <si>
    <t>Subtotal Additional Criteria</t>
  </si>
  <si>
    <t>Global score for the project</t>
  </si>
  <si>
    <t>Subtotal thematic criteria</t>
  </si>
  <si>
    <t>Score for criteria without taking additionnal criteria into account</t>
  </si>
  <si>
    <t>Opinion</t>
  </si>
  <si>
    <t>Thresholds to take into account</t>
  </si>
  <si>
    <t>please tick the corresponding box</t>
  </si>
  <si>
    <t>Unfavorable opinion</t>
  </si>
  <si>
    <t>Adjournment opinion</t>
  </si>
  <si>
    <t>Favorable opinion</t>
  </si>
  <si>
    <t>Projects including studies : the score, without considering additional criteria, is below 64,5</t>
  </si>
  <si>
    <t>Other projects : the score, without considering additional criteria, is below 60</t>
  </si>
  <si>
    <t>Projects including studies : the score, without considering additional criteria, is between 64,5 and 107,5</t>
  </si>
  <si>
    <t>Other projects : the score, without considering additional criteria, is between 60 and 100</t>
  </si>
  <si>
    <t>Projects including studies : the score, without considering additional criteria, is equal or above 107,5</t>
  </si>
  <si>
    <t>Other projects : the score, without considering additional criteria, is equal or above 100</t>
  </si>
  <si>
    <t>General opinion of the partner on the project</t>
  </si>
  <si>
    <t>First and last name</t>
  </si>
  <si>
    <t>Position</t>
  </si>
  <si>
    <t>Telephone</t>
  </si>
  <si>
    <t>Email</t>
  </si>
  <si>
    <t>Declaration of Independence</t>
  </si>
  <si>
    <t>I declare that I am personally and functionally independent of the lead partner, the activities planned within the framework of the project as well as the people involved in its design, implementation and technical, administrative and financial management.</t>
  </si>
  <si>
    <t>The project partnership has a collaborative character: at least 1 laboratory / 1 company or 2 companies.</t>
  </si>
  <si>
    <t>The project includes a component on social innovation: response to new societal needs, new local products or services, new modes of organization or cooperation.</t>
  </si>
  <si>
    <t>The project is part of a logic of targeted research: it has a potential for economic and / or societal valorization of the results; it provides for a method/work program specifically dedicated to the valorization and transfer of results between research and higher education institutions, companies, training actors, labeled innovative clusters.</t>
  </si>
  <si>
    <t>The project is innovative for the cooperation area and incentive for job creation.</t>
  </si>
  <si>
    <t>SO2</t>
  </si>
  <si>
    <t>The project is consistent with the innovation strategies of the territories (S3 for the ORs, in particular: the development of new products or services with higher added value, helping companies access promising markets).</t>
  </si>
  <si>
    <t>The project contributes to the digital, ecological and energy transition of Caribbean territories and economies, and/or to strengthen the food security of territories..</t>
  </si>
  <si>
    <t>The project carries out actions likely to facilitate economic exchanges on the scale of the cooperation area.</t>
  </si>
  <si>
    <t>Projects including studies : the score, without considering additional criteria, is below 69</t>
  </si>
  <si>
    <t>Other projects : the score, without considering additional criteria, is below 64,5</t>
  </si>
  <si>
    <t>Projects including studies : the score, without considering additional criteria, is between 69 and 115</t>
  </si>
  <si>
    <t>Other projects : the score, without considering additional criteria, is between 64,5 and 107,5</t>
  </si>
  <si>
    <t>Projects including studies : the score, without considering additional criteria, is equal or above 115</t>
  </si>
  <si>
    <t>Other projects : the score, without considering additional criteria, is equal or above 107,5</t>
  </si>
  <si>
    <r>
      <t xml:space="preserve">Assessment criteria for INTERREG Caraïbes 2021-2027 projects 
</t>
    </r>
    <r>
      <rPr>
        <i/>
        <sz val="11"/>
        <color theme="0"/>
        <rFont val="Arial"/>
        <family val="2"/>
      </rPr>
      <t>Version 0.2</t>
    </r>
  </si>
  <si>
    <t>SO3</t>
  </si>
  <si>
    <t>The project takes into account the challenges of the locations of infrastructure on the territory and data sovereignty and security.</t>
  </si>
  <si>
    <t>The project is consistent with regional strategies and schemes (specific strategies and schemes implemented on territories or on areas covered by international organisations)</t>
  </si>
  <si>
    <t>Projects including studies : the score, without considering additional criteria, is below 63</t>
  </si>
  <si>
    <t>Other projects : the score, without considering additional criteria, is below 58,5</t>
  </si>
  <si>
    <t>Projects including studies : the score, without considering additional criteria, is between 63 and 105</t>
  </si>
  <si>
    <t>Other projects : the score, without considering additional criteria, is between 58,5 and 97,5</t>
  </si>
  <si>
    <t>Projects including studies : the score, without considering additional criteria, is equal or above 105</t>
  </si>
  <si>
    <t>Other projects : the score, without considering additional criteria, is equal or above 97,5</t>
  </si>
  <si>
    <t>SO4</t>
  </si>
  <si>
    <t>The project takes into account strategic documents and contributes to existing strategies (in particular: the Multiannual Energy Programming strategies of the territories).</t>
  </si>
  <si>
    <t>The project contributes to the deployment and installation of new energy production capacity from renewable energy sources and/or the selected project significantly accelerates the implementation/deployment of energy production capacity from renewable energy sources.</t>
  </si>
  <si>
    <t>The project includes the implementation of pilot actions.</t>
  </si>
  <si>
    <t>The project is innovative for the cooperation area and brings about job creation.</t>
  </si>
  <si>
    <t>SO5</t>
  </si>
  <si>
    <t>The project is consistent with territorial development planning approaches (SAR, SCOT, PLU), and with local and national strategies and plans (Earthquake Plan, PPI, coastal management strategies, etc.).</t>
  </si>
  <si>
    <t>The project connects and provides for knowledge sharing between public decision-makers, academics and scientists, the private sector (companies, insurance) and civil society.</t>
  </si>
  <si>
    <t>The project contains several components related to risk management (prevention, preparedness, and/or adaptation).</t>
  </si>
  <si>
    <t>The project includes pilot actions to reduce the vulnerability of populations and/or to strengthen the resilience of territories to climate change.</t>
  </si>
  <si>
    <t>Projects including studies : the score, without considering additional criteria, is below 66</t>
  </si>
  <si>
    <t>Other projects : the score, without considering additional criteria, is below 61,5</t>
  </si>
  <si>
    <t>Projects including studies : the score, without considering additional criteria, is between 66 and 110</t>
  </si>
  <si>
    <t>Other projects : the score, without considering additional criteria, is between 61,5 and 110</t>
  </si>
  <si>
    <t>Projects including studies : the score, without considering additional criteria, is equal or above 110</t>
  </si>
  <si>
    <t>Other projects : the score, without considering additional criteria, is equal or above 102,5</t>
  </si>
  <si>
    <t>SO6</t>
  </si>
  <si>
    <t>The project is coherent and in line with the objectives of the PRPGD (Regional Plan for Waste Prevention and Management) of the territories.</t>
  </si>
  <si>
    <t>The project makes an effective contribution to waste reduction.</t>
  </si>
  <si>
    <t>The dynamics of the project integrate complementarity between territories in order to enhance existing assets and expertise.</t>
  </si>
  <si>
    <t>Projects including studies : the score, without considering additional criteria, is below 67,5</t>
  </si>
  <si>
    <t>Other projects : the score, without considering additional criteria, is below 63</t>
  </si>
  <si>
    <t>Projects including studies : the score, without considering additional criteria, is between 67,5 and 112,5</t>
  </si>
  <si>
    <t>Other projects : the score, without considering additional criteria, is between 63 and 105</t>
  </si>
  <si>
    <t>Projects including studies : the score, without considering additional criteria, is equal or above 112,5</t>
  </si>
  <si>
    <t>Other projects : the score, without considering additional criteria, is equal or above 105</t>
  </si>
  <si>
    <t>SO7</t>
  </si>
  <si>
    <t>The project is coherent and contributes to local and national plans and strategies (National Strategy for Biodiversity, Regional Scheme of Natural Heritage and Biodiversity; Regional Ecological Coherence Scheme of Guadeloupe (green and blue grids, etc.)).</t>
  </si>
  <si>
    <t>The project includes actions to restore natural habitats or reduce causes of degradation and/or the project contributes to the fight against invasive alien species (two main causes of biodiversity erosion overseas).</t>
  </si>
  <si>
    <t>SO8</t>
  </si>
  <si>
    <t>The project integrates dimensions related to transport sustainability and environmental preservation.</t>
  </si>
  <si>
    <t>The project takes into consideration existing infrastructure and equipment to provide new connectivity solutions.</t>
  </si>
  <si>
    <t>The project is consistent with transport organization and planning plans: general transportation plans, urban transportation plans, operational transportation programmes, etc.</t>
  </si>
  <si>
    <t>Projects including studies : the score, without considering additional criteria, is below 61,5</t>
  </si>
  <si>
    <t>Other projects : the score, without considering additional criteria, is below 57</t>
  </si>
  <si>
    <t>Projects including studies : the score, without considering additional criteria, is between 61,5 and 102,5</t>
  </si>
  <si>
    <t>Other projects : the score, without considering additional criteria, is between 57 and 95</t>
  </si>
  <si>
    <t>Projects including studies : the score, without considering additional criteria, is equal or above 102,5</t>
  </si>
  <si>
    <t>Other projects : the score, without considering additional criteria, is equal or above 95</t>
  </si>
  <si>
    <t>SO9</t>
  </si>
  <si>
    <t>The project targets themes and sectors of activity related to the needs of territorial sectors and the strategies of organizations (example: territorial diplomacy, development and internationalization of certain sectors...).</t>
  </si>
  <si>
    <t>The project combines training actions with immersion actions.</t>
  </si>
  <si>
    <t>The project offers certification at the end of the trainings.</t>
  </si>
  <si>
    <t>SO10</t>
  </si>
  <si>
    <t>Project partners posses knowledge on inclusion in overseas territories  and in the partner countries of the Cooperation Area.</t>
  </si>
  <si>
    <t>Actions are planned to enable people in situations of exclusion to find a job, and/or actions contributing to companies becoming more inclusive.</t>
  </si>
  <si>
    <t>The project contributes to social innovation: it responds to new societal needs, new local products or services, new modes of organisation or cooperation.</t>
  </si>
  <si>
    <t>Projects including studies : the score, without considering additional criteria, is below 60</t>
  </si>
  <si>
    <t>Other projects : the score, without considering additional criteria, is below 55,5</t>
  </si>
  <si>
    <t>Projects including studies : the score, without considering additional criteria, is between 60 and 100</t>
  </si>
  <si>
    <t>Other projects : the score, without considering additional criteria, is between 55,5 and 92,5</t>
  </si>
  <si>
    <t>Projects including studies : the score, without considering additional criteria, is equal or above 100</t>
  </si>
  <si>
    <t>Other projects : the score, without considering additional criteria, is equal or above 92,5</t>
  </si>
  <si>
    <t>SO11</t>
  </si>
  <si>
    <t>The operation is consistent with the partners' priorities, including regional strategic documents in the field of health, particularly in terms of training.</t>
  </si>
  <si>
    <t>Projects including studies : the score, without considering additional criteria, is below 57</t>
  </si>
  <si>
    <t>Other projects : the score, without considering additional criteria, is below 52,5</t>
  </si>
  <si>
    <t>Projects including studies : the score, without considering additional criteria, is between 57 and 95</t>
  </si>
  <si>
    <t>Other projects : the score, without considering additional criteria, is between 52,5 and 87,5</t>
  </si>
  <si>
    <t>Projects including studies : the score, without considering additional criteria, is equal or above 95</t>
  </si>
  <si>
    <t>Other projects : the score, without considering additional criteria, is equal or above 87,5</t>
  </si>
  <si>
    <t>The project identifies with relevance the authorities and governance bodies associated with the sector concerned</t>
  </si>
  <si>
    <t>Institutional communication /communication  to relevant regional organizations and governance bodies is planned as part of the project</t>
  </si>
  <si>
    <t>The project will, at its completion, enable capacity building for actors and structures in the sector concerned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</si>
</sst>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rgb="FFFF0000"/>
      <name val="Calibri"/>
      <family val="2"/>
      <scheme val="minor"/>
    </font>
    <font>
      <sz val="11"/>
      <name val="Calibri"/>
      <family val="2"/>
      <scheme val="minor"/>
    </font>
    <font>
      <b/>
      <sz val="20"/>
      <color theme="3" tint="0.39997558519241921"/>
      <name val="Calibri"/>
      <family val="2"/>
      <scheme val="minor"/>
    </font>
    <font>
      <sz val="12"/>
      <color theme="1"/>
      <name val="Calibri"/>
      <family val="2"/>
      <scheme val="minor"/>
    </font>
    <font>
      <b/>
      <sz val="12"/>
      <color rgb="FFFF0000"/>
      <name val="Calibri"/>
      <family val="2"/>
      <scheme val="minor"/>
    </font>
    <font>
      <b/>
      <sz val="20"/>
      <color rgb="FF002060"/>
      <name val="Calibri"/>
      <family val="2"/>
      <scheme val="minor"/>
    </font>
    <font>
      <sz val="11"/>
      <color rgb="FF002060"/>
      <name val="Calibri"/>
      <family val="2"/>
      <scheme val="minor"/>
    </font>
    <font>
      <sz val="20"/>
      <color rgb="FF002060"/>
      <name val="Calibri"/>
      <family val="2"/>
      <scheme val="minor"/>
    </font>
    <font>
      <b/>
      <sz val="12"/>
      <name val="Calibri"/>
      <family val="2"/>
      <scheme val="minor"/>
    </font>
    <font>
      <sz val="12"/>
      <name val="Calibri"/>
      <family val="2"/>
      <scheme val="minor"/>
    </font>
    <font>
      <b/>
      <sz val="12"/>
      <color rgb="FF3F3F3F"/>
      <name val="Calibri"/>
      <family val="2"/>
      <scheme val="minor"/>
    </font>
    <font>
      <sz val="11"/>
      <color theme="1"/>
      <name val="Arial"/>
      <family val="2"/>
    </font>
    <font>
      <b/>
      <sz val="11"/>
      <color theme="1"/>
      <name val="Arial"/>
      <family val="2"/>
    </font>
    <font>
      <b/>
      <sz val="11"/>
      <color rgb="FF002060"/>
      <name val="Arial"/>
      <family val="2"/>
    </font>
    <font>
      <sz val="11"/>
      <color rgb="FF000000"/>
      <name val="Arial"/>
      <family val="2"/>
    </font>
    <font>
      <b/>
      <sz val="11"/>
      <name val="Arial"/>
      <family val="2"/>
    </font>
    <font>
      <b/>
      <sz val="11"/>
      <color theme="0"/>
      <name val="Arial"/>
      <family val="2"/>
    </font>
    <font>
      <i/>
      <sz val="11"/>
      <color theme="0"/>
      <name val="Arial"/>
      <family val="2"/>
    </font>
    <font>
      <sz val="11"/>
      <color rgb="FF002060"/>
      <name val="Arial"/>
      <family val="2"/>
    </font>
    <font>
      <sz val="11"/>
      <color rgb="FFFF0000"/>
      <name val="Arial"/>
      <family val="2"/>
    </font>
    <font>
      <sz val="11"/>
      <name val="Arial"/>
      <family val="2"/>
    </font>
    <font>
      <b/>
      <sz val="11"/>
      <color theme="3" tint="0.39997558519241921"/>
      <name val="Arial"/>
      <family val="2"/>
    </font>
    <font>
      <b/>
      <sz val="11"/>
      <color theme="1"/>
      <name val="Calibri"/>
      <family val="2"/>
      <scheme val="minor"/>
    </font>
    <font>
      <sz val="8"/>
      <name val="Calibri"/>
      <family val="2"/>
      <scheme val="minor"/>
    </font>
    <font>
      <b/>
      <sz val="11"/>
      <name val="Calibri"/>
      <family val="2"/>
      <scheme val="minor"/>
    </font>
    <font>
      <b/>
      <sz val="12"/>
      <color rgb="FFFF0000"/>
      <name val="Arial"/>
      <family val="2"/>
    </font>
  </fonts>
  <fills count="13">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3"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3" tint="0.39997558519241921"/>
        <bgColor theme="6"/>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2F2F2"/>
      </patternFill>
    </fill>
    <fill>
      <patternFill patternType="solid">
        <fgColor rgb="FFFFFF00"/>
        <bgColor indexed="64"/>
      </patternFill>
    </fill>
    <fill>
      <patternFill patternType="solid">
        <fgColor theme="9" tint="0.59999389629810485"/>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theme="6" tint="-0.499984740745262"/>
      </right>
      <top style="medium">
        <color indexed="64"/>
      </top>
      <bottom/>
      <diagonal/>
    </border>
    <border>
      <left/>
      <right style="thin">
        <color theme="6" tint="-0.499984740745262"/>
      </right>
      <top style="medium">
        <color indexed="64"/>
      </top>
      <bottom/>
      <diagonal/>
    </border>
    <border>
      <left style="thin">
        <color theme="6" tint="-0.499984740745262"/>
      </left>
      <right style="thin">
        <color theme="6" tint="-0.499984740745262"/>
      </right>
      <top style="medium">
        <color indexed="64"/>
      </top>
      <bottom/>
      <diagonal/>
    </border>
    <border>
      <left style="thin">
        <color theme="6" tint="-0.499984740745262"/>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diagonal/>
    </border>
    <border>
      <left style="thin">
        <color indexed="64"/>
      </left>
      <right style="thin">
        <color indexed="64"/>
      </right>
      <top style="medium">
        <color indexed="64"/>
      </top>
      <bottom/>
      <diagonal/>
    </border>
    <border>
      <left style="medium">
        <color auto="1"/>
      </left>
      <right style="thin">
        <color auto="1"/>
      </right>
      <top style="medium">
        <color auto="1"/>
      </top>
      <bottom/>
      <diagonal/>
    </border>
    <border>
      <left style="medium">
        <color indexed="64"/>
      </left>
      <right style="thin">
        <color auto="1"/>
      </right>
      <top/>
      <bottom style="medium">
        <color indexed="64"/>
      </bottom>
      <diagonal/>
    </border>
    <border>
      <left style="thin">
        <color auto="1"/>
      </left>
      <right style="medium">
        <color indexed="64"/>
      </right>
      <top/>
      <bottom style="thin">
        <color auto="1"/>
      </bottom>
      <diagonal/>
    </border>
    <border>
      <left style="thin">
        <color theme="6" tint="-0.499984740745262"/>
      </left>
      <right/>
      <top style="medium">
        <color indexed="64"/>
      </top>
      <bottom/>
      <diagonal/>
    </border>
    <border>
      <left style="medium">
        <color indexed="64"/>
      </left>
      <right/>
      <top style="medium">
        <color indexed="64"/>
      </top>
      <bottom style="thin">
        <color auto="1"/>
      </bottom>
      <diagonal/>
    </border>
    <border>
      <left style="medium">
        <color indexed="64"/>
      </left>
      <right/>
      <top style="thin">
        <color indexed="64"/>
      </top>
      <bottom style="thin">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theme="6" tint="-0.499984740745262"/>
      </left>
      <right style="medium">
        <color indexed="64"/>
      </right>
      <top style="medium">
        <color indexed="64"/>
      </top>
      <bottom style="thick">
        <color theme="0"/>
      </bottom>
      <diagonal/>
    </border>
    <border>
      <left style="thin">
        <color theme="6" tint="-0.499984740745262"/>
      </left>
      <right style="thin">
        <color theme="6" tint="-0.499984740745262"/>
      </right>
      <top style="medium">
        <color theme="6" tint="-0.499984740745262"/>
      </top>
      <bottom style="thick">
        <color theme="0"/>
      </bottom>
      <diagonal/>
    </border>
    <border>
      <left/>
      <right style="thin">
        <color theme="6" tint="-0.499984740745262"/>
      </right>
      <top style="medium">
        <color theme="6" tint="-0.499984740745262"/>
      </top>
      <bottom style="thick">
        <color theme="0"/>
      </bottom>
      <diagonal/>
    </border>
    <border>
      <left style="thin">
        <color theme="6" tint="-0.499984740745262"/>
      </left>
      <right style="medium">
        <color theme="6" tint="-0.499984740745262"/>
      </right>
      <top style="medium">
        <color theme="6" tint="-0.499984740745262"/>
      </top>
      <bottom style="thick">
        <color theme="0"/>
      </bottom>
      <diagonal/>
    </border>
    <border>
      <left style="medium">
        <color indexed="64"/>
      </left>
      <right style="thin">
        <color indexed="64"/>
      </right>
      <top style="thin">
        <color indexed="64"/>
      </top>
      <bottom/>
      <diagonal/>
    </border>
  </borders>
  <cellStyleXfs count="2">
    <xf numFmtId="0" fontId="0" fillId="0" borderId="0"/>
    <xf numFmtId="0" fontId="11" fillId="10" borderId="15" applyNumberFormat="0" applyAlignment="0" applyProtection="0"/>
  </cellStyleXfs>
  <cellXfs count="191">
    <xf numFmtId="0" fontId="0" fillId="0" borderId="0" xfId="0"/>
    <xf numFmtId="0" fontId="0" fillId="0" borderId="0" xfId="0" applyAlignment="1">
      <alignment wrapText="1"/>
    </xf>
    <xf numFmtId="0" fontId="0" fillId="0" borderId="0" xfId="0" applyAlignment="1">
      <alignment horizontal="center" vertical="center"/>
    </xf>
    <xf numFmtId="0" fontId="3" fillId="0" borderId="0" xfId="0" applyFont="1"/>
    <xf numFmtId="0" fontId="3" fillId="0" borderId="0" xfId="0" applyFont="1" applyAlignment="1">
      <alignment wrapText="1"/>
    </xf>
    <xf numFmtId="0" fontId="1"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xf numFmtId="0" fontId="5" fillId="2" borderId="0" xfId="0" applyFont="1" applyFill="1" applyAlignment="1">
      <alignment horizontal="center" vertical="center" wrapText="1"/>
    </xf>
    <xf numFmtId="0" fontId="9" fillId="7"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0" fillId="8" borderId="1" xfId="0" applyFill="1" applyBorder="1" applyAlignment="1">
      <alignment horizontal="center" vertical="center"/>
    </xf>
    <xf numFmtId="0" fontId="0" fillId="8" borderId="1" xfId="0" applyFill="1" applyBorder="1"/>
    <xf numFmtId="0" fontId="0" fillId="8" borderId="12" xfId="0" applyFill="1" applyBorder="1"/>
    <xf numFmtId="0" fontId="2" fillId="9" borderId="1" xfId="0" applyFont="1" applyFill="1" applyBorder="1" applyAlignment="1">
      <alignment horizontal="left" vertical="center" wrapText="1"/>
    </xf>
    <xf numFmtId="0" fontId="0" fillId="9" borderId="1" xfId="0" applyFill="1" applyBorder="1" applyAlignment="1">
      <alignment horizontal="center" vertical="center"/>
    </xf>
    <xf numFmtId="0" fontId="0" fillId="9" borderId="1" xfId="0" applyFill="1" applyBorder="1"/>
    <xf numFmtId="0" fontId="0" fillId="9" borderId="12" xfId="0" applyFill="1" applyBorder="1"/>
    <xf numFmtId="0" fontId="12" fillId="0" borderId="0" xfId="0" applyFont="1"/>
    <xf numFmtId="0" fontId="12" fillId="0" borderId="0" xfId="0" applyFont="1" applyAlignment="1">
      <alignment wrapText="1"/>
    </xf>
    <xf numFmtId="0" fontId="12" fillId="0" borderId="0" xfId="0" applyFont="1" applyAlignment="1">
      <alignment horizontal="center" vertical="center"/>
    </xf>
    <xf numFmtId="0" fontId="19" fillId="0" borderId="0" xfId="0" applyFont="1" applyAlignment="1">
      <alignment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21" fillId="9" borderId="1" xfId="0" applyFont="1" applyFill="1" applyBorder="1" applyAlignment="1">
      <alignment horizontal="left" vertical="center" wrapText="1"/>
    </xf>
    <xf numFmtId="0" fontId="12" fillId="9" borderId="1" xfId="0" applyFont="1" applyFill="1" applyBorder="1" applyAlignment="1">
      <alignment horizontal="center" vertical="center"/>
    </xf>
    <xf numFmtId="0" fontId="12" fillId="9" borderId="1" xfId="0" applyFont="1" applyFill="1" applyBorder="1"/>
    <xf numFmtId="0" fontId="12" fillId="9" borderId="12" xfId="0" applyFont="1" applyFill="1" applyBorder="1"/>
    <xf numFmtId="0" fontId="21" fillId="8" borderId="1" xfId="0" applyFont="1" applyFill="1" applyBorder="1" applyAlignment="1">
      <alignment horizontal="left" vertical="center" wrapText="1"/>
    </xf>
    <xf numFmtId="0" fontId="12" fillId="8" borderId="1" xfId="0" applyFont="1" applyFill="1" applyBorder="1" applyAlignment="1">
      <alignment horizontal="center" vertical="center"/>
    </xf>
    <xf numFmtId="0" fontId="12" fillId="8" borderId="1" xfId="0" applyFont="1" applyFill="1" applyBorder="1"/>
    <xf numFmtId="0" fontId="12" fillId="8" borderId="12" xfId="0" applyFont="1" applyFill="1" applyBorder="1"/>
    <xf numFmtId="0" fontId="22" fillId="0" borderId="0" xfId="0" applyFont="1" applyAlignment="1">
      <alignment wrapText="1"/>
    </xf>
    <xf numFmtId="0" fontId="22" fillId="0" borderId="0" xfId="0" applyFont="1" applyAlignment="1">
      <alignment horizontal="center" vertical="center"/>
    </xf>
    <xf numFmtId="0" fontId="22" fillId="0" borderId="0" xfId="0" applyFont="1"/>
    <xf numFmtId="0" fontId="12" fillId="9" borderId="13" xfId="0" applyFont="1" applyFill="1" applyBorder="1" applyAlignment="1">
      <alignment horizontal="center" vertical="center"/>
    </xf>
    <xf numFmtId="0" fontId="21" fillId="9" borderId="13"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21" fillId="8" borderId="17" xfId="0" applyFont="1" applyFill="1" applyBorder="1" applyAlignment="1">
      <alignment horizontal="left" vertical="center" wrapText="1"/>
    </xf>
    <xf numFmtId="0" fontId="12" fillId="9" borderId="14" xfId="0" applyFont="1" applyFill="1" applyBorder="1"/>
    <xf numFmtId="0" fontId="6" fillId="0" borderId="0" xfId="0" applyFont="1" applyAlignment="1">
      <alignment horizontal="center" vertical="center" textRotation="90" wrapText="1"/>
    </xf>
    <xf numFmtId="0" fontId="21" fillId="0" borderId="0" xfId="0" applyFont="1" applyAlignment="1">
      <alignment horizontal="left" vertical="center" wrapText="1"/>
    </xf>
    <xf numFmtId="0" fontId="2" fillId="9" borderId="1" xfId="0" applyFont="1" applyFill="1" applyBorder="1" applyAlignment="1">
      <alignment horizontal="left" vertical="top" wrapText="1"/>
    </xf>
    <xf numFmtId="0" fontId="0" fillId="9" borderId="13" xfId="0" applyFill="1" applyBorder="1" applyAlignment="1">
      <alignment horizontal="center" vertical="center"/>
    </xf>
    <xf numFmtId="0" fontId="0" fillId="9" borderId="13" xfId="0" applyFill="1" applyBorder="1"/>
    <xf numFmtId="0" fontId="0" fillId="9" borderId="14" xfId="0" applyFill="1" applyBorder="1"/>
    <xf numFmtId="0" fontId="2" fillId="8" borderId="16" xfId="0" applyFont="1" applyFill="1" applyBorder="1" applyAlignment="1">
      <alignment horizontal="center" vertical="center"/>
    </xf>
    <xf numFmtId="0" fontId="14" fillId="5" borderId="3" xfId="0" applyFont="1" applyFill="1" applyBorder="1" applyAlignment="1">
      <alignment horizontal="center" vertical="center"/>
    </xf>
    <xf numFmtId="0" fontId="17" fillId="3" borderId="3" xfId="0" applyFont="1" applyFill="1" applyBorder="1" applyAlignment="1">
      <alignment horizontal="center"/>
    </xf>
    <xf numFmtId="0" fontId="17" fillId="3" borderId="4" xfId="0" applyFont="1" applyFill="1" applyBorder="1" applyAlignment="1">
      <alignment horizontal="center"/>
    </xf>
    <xf numFmtId="0" fontId="17" fillId="3" borderId="2" xfId="0" applyFont="1" applyFill="1" applyBorder="1" applyAlignment="1">
      <alignment horizontal="center"/>
    </xf>
    <xf numFmtId="0" fontId="14" fillId="5" borderId="3" xfId="0" applyFont="1" applyFill="1" applyBorder="1" applyAlignment="1">
      <alignment horizontal="center" vertical="center" wrapText="1"/>
    </xf>
    <xf numFmtId="0" fontId="0" fillId="0" borderId="1" xfId="0" applyBorder="1"/>
    <xf numFmtId="0" fontId="2" fillId="8" borderId="16" xfId="0" applyFont="1" applyFill="1" applyBorder="1" applyAlignment="1">
      <alignment horizontal="left" vertical="center" wrapText="1"/>
    </xf>
    <xf numFmtId="0" fontId="2" fillId="8" borderId="1" xfId="0" applyFont="1" applyFill="1" applyBorder="1" applyAlignment="1">
      <alignment horizontal="center" vertical="center"/>
    </xf>
    <xf numFmtId="0" fontId="6" fillId="0" borderId="0" xfId="0" applyFont="1" applyAlignment="1">
      <alignment horizontal="left"/>
    </xf>
    <xf numFmtId="0" fontId="6" fillId="0" borderId="0" xfId="0" applyFont="1" applyBorder="1" applyAlignment="1">
      <alignment horizontal="center" vertical="center" textRotation="90" wrapText="1"/>
    </xf>
    <xf numFmtId="0" fontId="16" fillId="4" borderId="27"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12" fillId="0" borderId="0" xfId="0" applyFont="1" applyFill="1" applyBorder="1"/>
    <xf numFmtId="0" fontId="0" fillId="0" borderId="0" xfId="0" applyFill="1"/>
    <xf numFmtId="0" fontId="17" fillId="3" borderId="3" xfId="0" applyFont="1" applyFill="1" applyBorder="1" applyAlignment="1"/>
    <xf numFmtId="0" fontId="17" fillId="3" borderId="4" xfId="0" applyFont="1" applyFill="1" applyBorder="1" applyAlignment="1"/>
    <xf numFmtId="0" fontId="17" fillId="3" borderId="2" xfId="0" applyFont="1" applyFill="1" applyBorder="1" applyAlignment="1"/>
    <xf numFmtId="0" fontId="12" fillId="0" borderId="1" xfId="0" applyFont="1" applyBorder="1" applyAlignment="1">
      <alignment horizontal="center" vertical="center"/>
    </xf>
    <xf numFmtId="0" fontId="12" fillId="0" borderId="0" xfId="0" applyFont="1" applyFill="1" applyBorder="1" applyAlignment="1">
      <alignment horizontal="center"/>
    </xf>
    <xf numFmtId="0" fontId="12" fillId="0" borderId="0" xfId="0" applyFont="1" applyFill="1" applyBorder="1" applyAlignment="1">
      <alignment wrapText="1"/>
    </xf>
    <xf numFmtId="0" fontId="0" fillId="0" borderId="0" xfId="0" applyFill="1" applyBorder="1"/>
    <xf numFmtId="0" fontId="12" fillId="0" borderId="0" xfId="0" applyFont="1" applyFill="1" applyAlignment="1">
      <alignment wrapText="1"/>
    </xf>
    <xf numFmtId="0" fontId="17" fillId="3" borderId="3" xfId="0" applyFont="1" applyFill="1" applyBorder="1" applyAlignment="1">
      <alignment horizontal="left"/>
    </xf>
    <xf numFmtId="0" fontId="17" fillId="3" borderId="4" xfId="0" applyFont="1" applyFill="1" applyBorder="1" applyAlignment="1">
      <alignment horizontal="left"/>
    </xf>
    <xf numFmtId="0" fontId="17" fillId="3" borderId="2" xfId="0" applyFont="1" applyFill="1" applyBorder="1" applyAlignment="1">
      <alignment horizontal="left"/>
    </xf>
    <xf numFmtId="0" fontId="23" fillId="4" borderId="3" xfId="0" applyFont="1" applyFill="1" applyBorder="1" applyAlignment="1">
      <alignment horizontal="center" vertical="center"/>
    </xf>
    <xf numFmtId="0" fontId="1" fillId="11" borderId="1" xfId="0" applyFont="1" applyFill="1" applyBorder="1" applyAlignment="1">
      <alignment horizontal="center" vertical="center" wrapText="1"/>
    </xf>
    <xf numFmtId="0" fontId="23" fillId="11" borderId="1" xfId="0" applyFont="1" applyFill="1" applyBorder="1" applyAlignment="1">
      <alignment horizontal="center" vertical="center"/>
    </xf>
    <xf numFmtId="0" fontId="0" fillId="9" borderId="1" xfId="0" applyFont="1" applyFill="1" applyBorder="1" applyAlignment="1">
      <alignment horizontal="center" vertical="center"/>
    </xf>
    <xf numFmtId="0" fontId="0" fillId="8" borderId="1" xfId="0" applyFont="1" applyFill="1" applyBorder="1" applyAlignment="1">
      <alignment horizontal="center" vertical="center"/>
    </xf>
    <xf numFmtId="0" fontId="2" fillId="8" borderId="16" xfId="0" applyFont="1" applyFill="1" applyBorder="1" applyAlignment="1">
      <alignment horizontal="center"/>
    </xf>
    <xf numFmtId="0" fontId="2" fillId="8" borderId="22" xfId="0" applyFont="1" applyFill="1" applyBorder="1" applyAlignment="1">
      <alignment horizontal="center"/>
    </xf>
    <xf numFmtId="0" fontId="2" fillId="9" borderId="19" xfId="0" applyFont="1" applyFill="1" applyBorder="1" applyAlignment="1">
      <alignment horizontal="left" vertical="center" wrapText="1"/>
    </xf>
    <xf numFmtId="0" fontId="0" fillId="9" borderId="19" xfId="0" applyFill="1" applyBorder="1" applyAlignment="1">
      <alignment horizontal="center" vertical="center"/>
    </xf>
    <xf numFmtId="0" fontId="0" fillId="9" borderId="19" xfId="0" applyFill="1" applyBorder="1"/>
    <xf numFmtId="0" fontId="0" fillId="9" borderId="26" xfId="0" applyFill="1" applyBorder="1"/>
    <xf numFmtId="0" fontId="2" fillId="8" borderId="1" xfId="0" applyFont="1" applyFill="1" applyBorder="1" applyAlignment="1">
      <alignment horizontal="left" vertical="top" wrapText="1"/>
    </xf>
    <xf numFmtId="0" fontId="2" fillId="9" borderId="1" xfId="0" applyFont="1" applyFill="1" applyBorder="1" applyAlignment="1">
      <alignment horizontal="center" vertical="center"/>
    </xf>
    <xf numFmtId="0" fontId="2" fillId="9" borderId="1" xfId="0" applyFont="1" applyFill="1" applyBorder="1"/>
    <xf numFmtId="0" fontId="2" fillId="8" borderId="1" xfId="0" applyFont="1" applyFill="1" applyBorder="1"/>
    <xf numFmtId="0" fontId="2" fillId="8" borderId="1" xfId="0" applyFont="1" applyFill="1" applyBorder="1" applyAlignment="1">
      <alignment vertical="top" wrapText="1"/>
    </xf>
    <xf numFmtId="0" fontId="2" fillId="9" borderId="1" xfId="0" applyNumberFormat="1" applyFont="1" applyFill="1" applyBorder="1" applyAlignment="1">
      <alignment horizontal="center" vertical="center"/>
    </xf>
    <xf numFmtId="0" fontId="25" fillId="9" borderId="13" xfId="0" applyFont="1" applyFill="1" applyBorder="1" applyAlignment="1">
      <alignment horizontal="center" vertical="top" wrapText="1"/>
    </xf>
    <xf numFmtId="0" fontId="25" fillId="9" borderId="1" xfId="0" applyFont="1" applyFill="1" applyBorder="1" applyAlignment="1">
      <alignment horizontal="center" vertical="center" wrapText="1"/>
    </xf>
    <xf numFmtId="0" fontId="9" fillId="8" borderId="1" xfId="0" applyFont="1" applyFill="1" applyBorder="1" applyAlignment="1">
      <alignment horizontal="center" vertical="center"/>
    </xf>
    <xf numFmtId="0" fontId="10" fillId="8" borderId="1" xfId="0" applyFont="1" applyFill="1" applyBorder="1" applyAlignment="1">
      <alignment horizontal="center" vertical="center"/>
    </xf>
    <xf numFmtId="0" fontId="10" fillId="8" borderId="1" xfId="0" applyFont="1" applyFill="1" applyBorder="1" applyAlignment="1">
      <alignment horizontal="center" vertical="center" wrapText="1"/>
    </xf>
    <xf numFmtId="0" fontId="12" fillId="8" borderId="1" xfId="0" applyFont="1" applyFill="1" applyBorder="1" applyAlignment="1">
      <alignment vertical="center" wrapText="1"/>
    </xf>
    <xf numFmtId="0" fontId="12" fillId="8" borderId="1" xfId="0" applyFont="1" applyFill="1" applyBorder="1" applyAlignment="1">
      <alignment vertical="center"/>
    </xf>
    <xf numFmtId="0" fontId="12" fillId="9" borderId="1" xfId="0" applyFont="1" applyFill="1" applyBorder="1" applyAlignment="1">
      <alignment vertical="center" wrapText="1"/>
    </xf>
    <xf numFmtId="0" fontId="12" fillId="9" borderId="1" xfId="0" applyFont="1" applyFill="1" applyBorder="1" applyAlignment="1">
      <alignment vertical="center"/>
    </xf>
    <xf numFmtId="0" fontId="15" fillId="9" borderId="1" xfId="0" applyFont="1" applyFill="1" applyBorder="1" applyAlignment="1">
      <alignment vertical="center" wrapText="1"/>
    </xf>
    <xf numFmtId="0" fontId="23" fillId="8" borderId="13" xfId="0" applyFont="1" applyFill="1" applyBorder="1"/>
    <xf numFmtId="0" fontId="13" fillId="8" borderId="13" xfId="0" applyFont="1" applyFill="1" applyBorder="1" applyAlignment="1">
      <alignment vertical="center"/>
    </xf>
    <xf numFmtId="0" fontId="23" fillId="8" borderId="14" xfId="0" applyFont="1" applyFill="1" applyBorder="1"/>
    <xf numFmtId="0" fontId="23" fillId="8" borderId="13" xfId="0" applyFont="1" applyFill="1" applyBorder="1" applyAlignment="1">
      <alignment horizontal="center" vertical="center"/>
    </xf>
    <xf numFmtId="0" fontId="21" fillId="9" borderId="1" xfId="0" applyFont="1" applyFill="1" applyBorder="1" applyAlignment="1">
      <alignment horizontal="center" vertical="center"/>
    </xf>
    <xf numFmtId="0" fontId="16" fillId="8" borderId="1" xfId="0" applyFont="1" applyFill="1" applyBorder="1" applyAlignment="1">
      <alignment horizontal="left" vertical="center" wrapText="1"/>
    </xf>
    <xf numFmtId="0" fontId="13" fillId="8" borderId="1" xfId="0" applyFont="1" applyFill="1" applyBorder="1" applyAlignment="1">
      <alignment horizontal="center" vertical="center"/>
    </xf>
    <xf numFmtId="0" fontId="13" fillId="8" borderId="1" xfId="0" applyFont="1" applyFill="1" applyBorder="1"/>
    <xf numFmtId="0" fontId="19" fillId="8" borderId="17" xfId="0" applyFont="1" applyFill="1" applyBorder="1" applyAlignment="1">
      <alignment horizontal="center" vertical="center"/>
    </xf>
    <xf numFmtId="0" fontId="19" fillId="8" borderId="1" xfId="0" applyFont="1" applyFill="1" applyBorder="1"/>
    <xf numFmtId="0" fontId="19" fillId="9" borderId="13" xfId="0" applyFont="1" applyFill="1" applyBorder="1" applyAlignment="1">
      <alignment horizontal="center" vertical="center"/>
    </xf>
    <xf numFmtId="0" fontId="19" fillId="9" borderId="1" xfId="0" applyFont="1" applyFill="1" applyBorder="1"/>
    <xf numFmtId="0" fontId="16" fillId="4" borderId="9" xfId="0" applyFont="1" applyFill="1" applyBorder="1" applyAlignment="1">
      <alignment horizontal="center" vertical="center" wrapText="1"/>
    </xf>
    <xf numFmtId="0" fontId="12" fillId="0" borderId="0" xfId="0" applyFont="1" applyFill="1" applyBorder="1" applyAlignment="1">
      <alignment horizontal="center"/>
    </xf>
    <xf numFmtId="0" fontId="23" fillId="4" borderId="3" xfId="0" applyFont="1" applyFill="1" applyBorder="1" applyAlignment="1">
      <alignment horizontal="center" vertical="center"/>
    </xf>
    <xf numFmtId="0" fontId="21" fillId="8" borderId="19" xfId="0" applyFont="1" applyFill="1" applyBorder="1" applyAlignment="1">
      <alignment horizontal="left" vertical="center" wrapText="1"/>
    </xf>
    <xf numFmtId="0" fontId="12" fillId="8" borderId="19" xfId="0" applyFont="1" applyFill="1" applyBorder="1" applyAlignment="1">
      <alignment horizontal="center" vertical="center"/>
    </xf>
    <xf numFmtId="0" fontId="12" fillId="8" borderId="19" xfId="0" applyFont="1" applyFill="1" applyBorder="1"/>
    <xf numFmtId="0" fontId="21" fillId="9" borderId="12" xfId="0" applyFont="1" applyFill="1" applyBorder="1"/>
    <xf numFmtId="0" fontId="16" fillId="9" borderId="13" xfId="0" applyFont="1" applyFill="1" applyBorder="1" applyAlignment="1">
      <alignment horizontal="left" vertical="center" wrapText="1"/>
    </xf>
    <xf numFmtId="0" fontId="23" fillId="9" borderId="13" xfId="0" applyFont="1" applyFill="1" applyBorder="1" applyAlignment="1">
      <alignment horizontal="center" vertical="center"/>
    </xf>
    <xf numFmtId="0" fontId="23" fillId="9" borderId="13" xfId="0" applyFont="1" applyFill="1" applyBorder="1"/>
    <xf numFmtId="0" fontId="23" fillId="9" borderId="14" xfId="0" applyFont="1" applyFill="1" applyBorder="1"/>
    <xf numFmtId="0" fontId="25" fillId="8" borderId="1" xfId="0" applyFont="1" applyFill="1" applyBorder="1" applyAlignment="1">
      <alignment horizontal="center" vertical="center" wrapText="1"/>
    </xf>
    <xf numFmtId="0" fontId="13" fillId="9" borderId="13" xfId="0" applyFont="1" applyFill="1" applyBorder="1" applyAlignment="1">
      <alignment vertical="center"/>
    </xf>
    <xf numFmtId="0" fontId="14" fillId="12" borderId="1" xfId="0" applyFont="1" applyFill="1" applyBorder="1" applyAlignment="1">
      <alignment horizontal="left" vertical="center"/>
    </xf>
    <xf numFmtId="0" fontId="23" fillId="11" borderId="16" xfId="0" applyFont="1" applyFill="1" applyBorder="1" applyAlignment="1">
      <alignment horizontal="center" vertical="center"/>
    </xf>
    <xf numFmtId="0" fontId="23" fillId="11" borderId="19" xfId="0" applyFont="1" applyFill="1" applyBorder="1" applyAlignment="1">
      <alignment horizontal="center" vertical="center"/>
    </xf>
    <xf numFmtId="0" fontId="14" fillId="5" borderId="5"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2" fillId="8" borderId="1" xfId="0" applyFont="1" applyFill="1" applyBorder="1" applyAlignment="1">
      <alignment horizontal="center"/>
    </xf>
    <xf numFmtId="0" fontId="12" fillId="9" borderId="1" xfId="0" applyFont="1" applyFill="1" applyBorder="1" applyAlignment="1">
      <alignment horizontal="center"/>
    </xf>
    <xf numFmtId="0" fontId="12" fillId="0" borderId="0" xfId="0" applyFont="1" applyFill="1" applyBorder="1" applyAlignment="1">
      <alignment horizontal="center"/>
    </xf>
    <xf numFmtId="0" fontId="19" fillId="9" borderId="1" xfId="0" applyFont="1" applyFill="1" applyBorder="1" applyAlignment="1">
      <alignment horizontal="center"/>
    </xf>
    <xf numFmtId="0" fontId="19" fillId="8" borderId="1" xfId="0" applyFont="1" applyFill="1" applyBorder="1" applyAlignment="1">
      <alignment horizontal="center"/>
    </xf>
    <xf numFmtId="0" fontId="12" fillId="12" borderId="1" xfId="0" applyFont="1" applyFill="1" applyBorder="1" applyAlignment="1">
      <alignment horizontal="left" vertical="top" wrapText="1"/>
    </xf>
    <xf numFmtId="0" fontId="23" fillId="4" borderId="3"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2" xfId="0" applyFont="1" applyFill="1" applyBorder="1" applyAlignment="1">
      <alignment horizontal="center" vertical="center"/>
    </xf>
    <xf numFmtId="0" fontId="13" fillId="8" borderId="1" xfId="0" applyFont="1" applyFill="1" applyBorder="1" applyAlignment="1">
      <alignment horizontal="center"/>
    </xf>
    <xf numFmtId="0" fontId="6" fillId="0" borderId="1" xfId="0" applyFont="1" applyBorder="1" applyAlignment="1">
      <alignment horizontal="center" vertical="center" textRotation="90" wrapText="1"/>
    </xf>
    <xf numFmtId="0" fontId="17" fillId="3" borderId="0" xfId="0" applyFont="1" applyFill="1" applyAlignment="1">
      <alignment horizontal="center" vertical="center" wrapText="1"/>
    </xf>
    <xf numFmtId="0" fontId="12" fillId="6" borderId="1" xfId="0" applyFont="1" applyFill="1" applyBorder="1" applyAlignment="1">
      <alignment horizontal="center" vertical="center"/>
    </xf>
    <xf numFmtId="0" fontId="13" fillId="5" borderId="3" xfId="0" applyFont="1" applyFill="1" applyBorder="1" applyAlignment="1">
      <alignment vertical="center" wrapText="1"/>
    </xf>
    <xf numFmtId="0" fontId="13" fillId="5" borderId="2" xfId="0" applyFont="1" applyFill="1" applyBorder="1" applyAlignment="1">
      <alignment vertical="center" wrapText="1"/>
    </xf>
    <xf numFmtId="0" fontId="13" fillId="5" borderId="3"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9" fillId="0" borderId="1" xfId="0" applyFont="1" applyBorder="1" applyAlignment="1">
      <alignment horizontal="center" vertical="center" wrapText="1"/>
    </xf>
    <xf numFmtId="0" fontId="23" fillId="0" borderId="20" xfId="0" applyFont="1" applyBorder="1" applyAlignment="1">
      <alignment horizontal="center" vertical="center"/>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25" xfId="0" applyFont="1" applyBorder="1" applyAlignment="1">
      <alignment horizontal="center" vertical="center" textRotation="90" wrapText="1"/>
    </xf>
    <xf numFmtId="0" fontId="21" fillId="9" borderId="1" xfId="0" applyFont="1" applyFill="1" applyBorder="1" applyAlignment="1">
      <alignment horizontal="center"/>
    </xf>
    <xf numFmtId="0" fontId="6" fillId="0" borderId="28" xfId="0" applyFont="1" applyBorder="1" applyAlignment="1">
      <alignment horizontal="center" vertical="center" textRotation="90" wrapText="1"/>
    </xf>
    <xf numFmtId="0" fontId="6" fillId="0" borderId="29" xfId="0" applyFont="1" applyBorder="1" applyAlignment="1">
      <alignment horizontal="center" vertical="center" textRotation="90" wrapText="1"/>
    </xf>
    <xf numFmtId="0" fontId="8" fillId="0" borderId="29" xfId="0" applyFont="1" applyBorder="1" applyAlignment="1">
      <alignment horizontal="center" vertical="center" textRotation="90" wrapText="1"/>
    </xf>
    <xf numFmtId="0" fontId="7" fillId="0" borderId="21" xfId="0" applyFont="1" applyBorder="1" applyAlignment="1">
      <alignment horizontal="center" vertical="center" wrapText="1"/>
    </xf>
    <xf numFmtId="0" fontId="6" fillId="0" borderId="19" xfId="0" applyFont="1" applyBorder="1" applyAlignment="1">
      <alignment horizontal="center" vertical="center" textRotation="90" wrapText="1"/>
    </xf>
    <xf numFmtId="0" fontId="6" fillId="0" borderId="20"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21" xfId="0" applyFont="1" applyBorder="1" applyAlignment="1">
      <alignment horizontal="center" vertical="center" textRotation="90" wrapText="1"/>
    </xf>
    <xf numFmtId="0" fontId="12" fillId="8" borderId="19" xfId="0" applyFont="1" applyFill="1" applyBorder="1" applyAlignment="1">
      <alignment horizontal="center"/>
    </xf>
    <xf numFmtId="0" fontId="16" fillId="4" borderId="23" xfId="0" applyFont="1" applyFill="1" applyBorder="1" applyAlignment="1">
      <alignment horizontal="center" vertical="center"/>
    </xf>
    <xf numFmtId="0" fontId="12" fillId="9" borderId="30" xfId="0" applyFont="1" applyFill="1" applyBorder="1" applyAlignment="1">
      <alignment horizontal="center"/>
    </xf>
    <xf numFmtId="0" fontId="12" fillId="9" borderId="31" xfId="0" applyFont="1" applyFill="1" applyBorder="1" applyAlignment="1">
      <alignment horizontal="center"/>
    </xf>
    <xf numFmtId="0" fontId="12" fillId="9" borderId="32" xfId="0" applyFont="1" applyFill="1" applyBorder="1" applyAlignment="1">
      <alignment horizontal="center"/>
    </xf>
    <xf numFmtId="0" fontId="12" fillId="9" borderId="13" xfId="0" applyFont="1" applyFill="1" applyBorder="1" applyAlignment="1">
      <alignment horizontal="center"/>
    </xf>
    <xf numFmtId="0" fontId="26" fillId="0" borderId="1" xfId="0" applyFont="1" applyBorder="1" applyAlignment="1">
      <alignment horizontal="left" vertical="center" wrapText="1"/>
    </xf>
    <xf numFmtId="0" fontId="9" fillId="4" borderId="33"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4" xfId="0" applyFont="1" applyFill="1" applyBorder="1" applyAlignment="1">
      <alignment horizontal="center" vertical="center"/>
    </xf>
    <xf numFmtId="0" fontId="9" fillId="4" borderId="36" xfId="0" applyFont="1" applyFill="1" applyBorder="1" applyAlignment="1">
      <alignment horizontal="center" vertical="center" wrapText="1"/>
    </xf>
    <xf numFmtId="0" fontId="0" fillId="11" borderId="3" xfId="0" applyFill="1" applyBorder="1" applyAlignment="1">
      <alignment horizontal="left" vertical="center" wrapText="1"/>
    </xf>
    <xf numFmtId="0" fontId="0" fillId="11" borderId="2" xfId="0" applyFill="1" applyBorder="1" applyAlignment="1">
      <alignment horizontal="left" vertical="center" wrapText="1"/>
    </xf>
    <xf numFmtId="0" fontId="23" fillId="0" borderId="37" xfId="0" applyFont="1" applyBorder="1" applyAlignment="1">
      <alignment horizontal="center" vertical="center"/>
    </xf>
    <xf numFmtId="0" fontId="15" fillId="8" borderId="16" xfId="0" applyFont="1" applyFill="1" applyBorder="1" applyAlignment="1">
      <alignment vertical="center" wrapText="1"/>
    </xf>
    <xf numFmtId="0" fontId="0" fillId="8" borderId="16" xfId="0" applyFont="1" applyFill="1" applyBorder="1" applyAlignment="1">
      <alignment horizontal="center" vertical="center"/>
    </xf>
    <xf numFmtId="0" fontId="12" fillId="8" borderId="16" xfId="0" applyFont="1" applyFill="1" applyBorder="1" applyAlignment="1">
      <alignment vertical="center"/>
    </xf>
    <xf numFmtId="0" fontId="0" fillId="8" borderId="16" xfId="0" applyFill="1" applyBorder="1"/>
    <xf numFmtId="0" fontId="0" fillId="8" borderId="22" xfId="0" applyFill="1" applyBorder="1"/>
  </cellXfs>
  <cellStyles count="2">
    <cellStyle name="Normal" xfId="0" builtinId="0"/>
    <cellStyle name="Sortie 2" xfId="1" xr:uid="{00000000-0005-0000-0000-000001000000}"/>
  </cellStyles>
  <dxfs count="672">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4F6228"/>
        </bottom>
      </border>
    </dxf>
    <dxf>
      <border outline="0">
        <right style="medium">
          <color rgb="FF4F6228"/>
        </right>
        <top style="medium">
          <color rgb="FF4F6228"/>
        </top>
        <bottom style="thin">
          <color rgb="FF4F6228"/>
        </bottom>
      </border>
    </dxf>
    <dxf>
      <fill>
        <patternFill patternType="solid">
          <fgColor rgb="FF000000"/>
          <bgColor rgb="FFDCE6F1"/>
        </patternFill>
      </fill>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4F6228"/>
        </bottom>
      </border>
    </dxf>
    <dxf>
      <border outline="0">
        <right style="medium">
          <color rgb="FF4F6228"/>
        </right>
        <top style="medium">
          <color rgb="FF4F6228"/>
        </top>
        <bottom style="thin">
          <color rgb="FF4F6228"/>
        </bottom>
      </border>
    </dxf>
    <dxf>
      <font>
        <strike val="0"/>
        <outline val="0"/>
        <shadow val="0"/>
        <u val="none"/>
        <vertAlign val="baseline"/>
        <color auto="1"/>
        <name val="Calibri"/>
        <family val="2"/>
        <scheme val="none"/>
      </font>
      <fill>
        <patternFill patternType="solid">
          <fgColor rgb="FF000000"/>
          <bgColor rgb="FFDCE6F1"/>
        </patternFill>
      </fill>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style="medium">
          <color indexed="64"/>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bottom style="medium">
          <color rgb="FF4F6228"/>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top style="thin">
          <color rgb="FF000000"/>
        </top>
      </border>
    </dxf>
    <dxf>
      <border>
        <bottom style="medium">
          <color rgb="FF000000"/>
        </bottom>
      </border>
    </dxf>
    <dxf>
      <fill>
        <patternFill patternType="solid">
          <fgColor rgb="FF000000"/>
          <bgColor rgb="FFB8CCE4"/>
        </patternFill>
      </fill>
      <border diagonalUp="0" diagonalDown="0" outline="0">
        <left style="thin">
          <color rgb="FF000000"/>
        </left>
        <right style="thin">
          <color rgb="FF000000"/>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4F6228"/>
        </bottom>
      </border>
    </dxf>
    <dxf>
      <border outline="0">
        <right style="medium">
          <color rgb="FF4F6228"/>
        </right>
        <top style="medium">
          <color rgb="FF4F6228"/>
        </top>
        <bottom style="thin">
          <color rgb="FF4F6228"/>
        </bottom>
      </border>
    </dxf>
    <dxf>
      <fill>
        <patternFill patternType="solid">
          <fgColor rgb="FF000000"/>
          <bgColor rgb="FFDCE6F1"/>
        </patternFill>
      </fill>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4F6228"/>
        </bottom>
      </border>
    </dxf>
    <dxf>
      <border outline="0">
        <right style="medium">
          <color rgb="FF4F6228"/>
        </right>
        <top style="medium">
          <color rgb="FF4F6228"/>
        </top>
        <bottom style="thin">
          <color rgb="FF4F6228"/>
        </bottom>
      </border>
    </dxf>
    <dxf>
      <font>
        <strike val="0"/>
        <outline val="0"/>
        <shadow val="0"/>
        <u val="none"/>
        <vertAlign val="baseline"/>
        <color auto="1"/>
        <name val="Calibri"/>
        <family val="2"/>
        <scheme val="none"/>
      </font>
      <fill>
        <patternFill patternType="solid">
          <fgColor rgb="FF000000"/>
          <bgColor rgb="FFDCE6F1"/>
        </patternFill>
      </fill>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style="medium">
          <color indexed="64"/>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bottom style="medium">
          <color rgb="FF4F6228"/>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top style="thin">
          <color rgb="FF000000"/>
        </top>
      </border>
    </dxf>
    <dxf>
      <border>
        <bottom style="medium">
          <color rgb="FF000000"/>
        </bottom>
      </border>
    </dxf>
    <dxf>
      <fill>
        <patternFill patternType="solid">
          <fgColor rgb="FF000000"/>
          <bgColor rgb="FFB8CCE4"/>
        </patternFill>
      </fill>
      <border diagonalUp="0" diagonalDown="0" outline="0">
        <left style="thin">
          <color rgb="FF000000"/>
        </left>
        <right style="thin">
          <color rgb="FF000000"/>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4F6228"/>
        </bottom>
      </border>
    </dxf>
    <dxf>
      <border outline="0">
        <right style="medium">
          <color rgb="FF4F6228"/>
        </right>
        <top style="medium">
          <color rgb="FF4F6228"/>
        </top>
        <bottom style="thin">
          <color rgb="FF4F6228"/>
        </bottom>
      </border>
    </dxf>
    <dxf>
      <fill>
        <patternFill patternType="solid">
          <fgColor rgb="FF000000"/>
          <bgColor rgb="FFDCE6F1"/>
        </patternFill>
      </fill>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4F6228"/>
        </bottom>
      </border>
    </dxf>
    <dxf>
      <border outline="0">
        <right style="medium">
          <color rgb="FF4F6228"/>
        </right>
        <top style="medium">
          <color rgb="FF4F6228"/>
        </top>
        <bottom style="thin">
          <color rgb="FF4F6228"/>
        </bottom>
      </border>
    </dxf>
    <dxf>
      <font>
        <strike val="0"/>
        <outline val="0"/>
        <shadow val="0"/>
        <u val="none"/>
        <vertAlign val="baseline"/>
        <color auto="1"/>
        <name val="Calibri"/>
        <family val="2"/>
        <scheme val="none"/>
      </font>
      <fill>
        <patternFill patternType="solid">
          <fgColor rgb="FF000000"/>
          <bgColor rgb="FFDCE6F1"/>
        </patternFill>
      </fill>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style="medium">
          <color indexed="64"/>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bottom style="medium">
          <color rgb="FF4F6228"/>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top style="thin">
          <color rgb="FF000000"/>
        </top>
      </border>
    </dxf>
    <dxf>
      <border>
        <bottom style="medium">
          <color rgb="FF000000"/>
        </bottom>
      </border>
    </dxf>
    <dxf>
      <fill>
        <patternFill patternType="solid">
          <fgColor rgb="FF000000"/>
          <bgColor rgb="FFB8CCE4"/>
        </patternFill>
      </fill>
      <border diagonalUp="0" diagonalDown="0" outline="0">
        <left style="thin">
          <color rgb="FF000000"/>
        </left>
        <right style="thin">
          <color rgb="FF000000"/>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4F6228"/>
        </bottom>
      </border>
    </dxf>
    <dxf>
      <border outline="0">
        <right style="medium">
          <color rgb="FF4F6228"/>
        </right>
        <top style="medium">
          <color rgb="FF4F6228"/>
        </top>
        <bottom style="thin">
          <color rgb="FF4F6228"/>
        </bottom>
      </border>
    </dxf>
    <dxf>
      <fill>
        <patternFill patternType="solid">
          <fgColor rgb="FF000000"/>
          <bgColor rgb="FFDCE6F1"/>
        </patternFill>
      </fill>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4F6228"/>
        </bottom>
      </border>
    </dxf>
    <dxf>
      <border outline="0">
        <right style="medium">
          <color rgb="FF4F6228"/>
        </right>
        <top style="medium">
          <color rgb="FF4F6228"/>
        </top>
        <bottom style="thin">
          <color rgb="FF4F6228"/>
        </bottom>
      </border>
    </dxf>
    <dxf>
      <font>
        <strike val="0"/>
        <outline val="0"/>
        <shadow val="0"/>
        <u val="none"/>
        <vertAlign val="baseline"/>
        <color auto="1"/>
        <name val="Calibri"/>
        <family val="2"/>
        <scheme val="none"/>
      </font>
      <fill>
        <patternFill patternType="solid">
          <fgColor rgb="FF000000"/>
          <bgColor rgb="FFDCE6F1"/>
        </patternFill>
      </fill>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style="medium">
          <color indexed="64"/>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bottom style="medium">
          <color rgb="FF4F6228"/>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top style="thin">
          <color rgb="FF000000"/>
        </top>
      </border>
    </dxf>
    <dxf>
      <border>
        <bottom style="medium">
          <color rgb="FF000000"/>
        </bottom>
      </border>
    </dxf>
    <dxf>
      <fill>
        <patternFill patternType="solid">
          <fgColor rgb="FF000000"/>
          <bgColor rgb="FFB8CCE4"/>
        </patternFill>
      </fill>
      <border diagonalUp="0" diagonalDown="0" outline="0">
        <left style="thin">
          <color rgb="FF000000"/>
        </left>
        <right style="thin">
          <color rgb="FF000000"/>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4F6228"/>
        </bottom>
      </border>
    </dxf>
    <dxf>
      <border outline="0">
        <right style="medium">
          <color rgb="FF4F6228"/>
        </right>
        <top style="medium">
          <color rgb="FF4F6228"/>
        </top>
        <bottom style="thin">
          <color rgb="FF4F6228"/>
        </bottom>
      </border>
    </dxf>
    <dxf>
      <fill>
        <patternFill patternType="solid">
          <fgColor rgb="FF000000"/>
          <bgColor rgb="FFDCE6F1"/>
        </patternFill>
      </fill>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4F6228"/>
        </bottom>
      </border>
    </dxf>
    <dxf>
      <border outline="0">
        <right style="medium">
          <color rgb="FF4F6228"/>
        </right>
        <top style="medium">
          <color rgb="FF4F6228"/>
        </top>
        <bottom style="thin">
          <color rgb="FF4F6228"/>
        </bottom>
      </border>
    </dxf>
    <dxf>
      <font>
        <strike val="0"/>
        <outline val="0"/>
        <shadow val="0"/>
        <u val="none"/>
        <vertAlign val="baseline"/>
        <color auto="1"/>
        <name val="Calibri"/>
        <family val="2"/>
        <scheme val="none"/>
      </font>
      <fill>
        <patternFill patternType="solid">
          <fgColor rgb="FF000000"/>
          <bgColor rgb="FFDCE6F1"/>
        </patternFill>
      </fill>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style="medium">
          <color indexed="64"/>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bottom style="medium">
          <color rgb="FF4F6228"/>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top style="thin">
          <color rgb="FF000000"/>
        </top>
      </border>
    </dxf>
    <dxf>
      <border>
        <bottom style="medium">
          <color rgb="FF000000"/>
        </bottom>
      </border>
    </dxf>
    <dxf>
      <fill>
        <patternFill patternType="solid">
          <fgColor rgb="FF000000"/>
          <bgColor rgb="FFB8CCE4"/>
        </patternFill>
      </fill>
      <border diagonalUp="0" diagonalDown="0" outline="0">
        <left style="thin">
          <color rgb="FF000000"/>
        </left>
        <right style="thin">
          <color rgb="FF000000"/>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4F6228"/>
        </bottom>
      </border>
    </dxf>
    <dxf>
      <border outline="0">
        <right style="medium">
          <color rgb="FF4F6228"/>
        </right>
        <top style="medium">
          <color rgb="FF4F6228"/>
        </top>
        <bottom style="thin">
          <color rgb="FF4F6228"/>
        </bottom>
      </border>
    </dxf>
    <dxf>
      <fill>
        <patternFill patternType="solid">
          <fgColor rgb="FF000000"/>
          <bgColor rgb="FFDCE6F1"/>
        </patternFill>
      </fill>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4F6228"/>
        </bottom>
      </border>
    </dxf>
    <dxf>
      <border outline="0">
        <right style="medium">
          <color rgb="FF4F6228"/>
        </right>
        <top style="medium">
          <color rgb="FF4F6228"/>
        </top>
        <bottom style="thin">
          <color rgb="FF4F6228"/>
        </bottom>
      </border>
    </dxf>
    <dxf>
      <font>
        <strike val="0"/>
        <outline val="0"/>
        <shadow val="0"/>
        <u val="none"/>
        <vertAlign val="baseline"/>
        <color auto="1"/>
        <name val="Calibri"/>
        <family val="2"/>
        <scheme val="none"/>
      </font>
      <fill>
        <patternFill patternType="solid">
          <fgColor rgb="FF000000"/>
          <bgColor rgb="FFDCE6F1"/>
        </patternFill>
      </fill>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style="medium">
          <color indexed="64"/>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bottom style="medium">
          <color rgb="FF4F6228"/>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top style="thin">
          <color rgb="FF000000"/>
        </top>
      </border>
    </dxf>
    <dxf>
      <border>
        <bottom style="medium">
          <color rgb="FF000000"/>
        </bottom>
      </border>
    </dxf>
    <dxf>
      <fill>
        <patternFill patternType="solid">
          <fgColor rgb="FF000000"/>
          <bgColor rgb="FFB8CCE4"/>
        </patternFill>
      </fill>
      <border diagonalUp="0" diagonalDown="0" outline="0">
        <left style="thin">
          <color rgb="FF000000"/>
        </left>
        <right style="thin">
          <color rgb="FF000000"/>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4F6228"/>
        </bottom>
      </border>
    </dxf>
    <dxf>
      <border outline="0">
        <right style="medium">
          <color rgb="FF4F6228"/>
        </right>
        <top style="medium">
          <color rgb="FF4F6228"/>
        </top>
        <bottom style="thin">
          <color rgb="FF4F6228"/>
        </bottom>
      </border>
    </dxf>
    <dxf>
      <fill>
        <patternFill patternType="solid">
          <fgColor rgb="FF000000"/>
          <bgColor rgb="FFDCE6F1"/>
        </patternFill>
      </fill>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4F6228"/>
        </bottom>
      </border>
    </dxf>
    <dxf>
      <border outline="0">
        <right style="medium">
          <color rgb="FF4F6228"/>
        </right>
        <top style="medium">
          <color rgb="FF4F6228"/>
        </top>
        <bottom style="thin">
          <color rgb="FF4F6228"/>
        </bottom>
      </border>
    </dxf>
    <dxf>
      <font>
        <strike val="0"/>
        <outline val="0"/>
        <shadow val="0"/>
        <u val="none"/>
        <vertAlign val="baseline"/>
        <color auto="1"/>
        <name val="Calibri"/>
        <family val="2"/>
        <scheme val="none"/>
      </font>
      <fill>
        <patternFill patternType="solid">
          <fgColor rgb="FF000000"/>
          <bgColor rgb="FFDCE6F1"/>
        </patternFill>
      </fill>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style="medium">
          <color indexed="64"/>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bottom style="medium">
          <color rgb="FF4F6228"/>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top style="thin">
          <color rgb="FF000000"/>
        </top>
      </border>
    </dxf>
    <dxf>
      <border>
        <bottom style="medium">
          <color rgb="FF000000"/>
        </bottom>
      </border>
    </dxf>
    <dxf>
      <fill>
        <patternFill patternType="solid">
          <fgColor rgb="FF000000"/>
          <bgColor rgb="FFB8CCE4"/>
        </patternFill>
      </fill>
      <border diagonalUp="0" diagonalDown="0" outline="0">
        <left style="thin">
          <color rgb="FF000000"/>
        </left>
        <right style="thin">
          <color rgb="FF000000"/>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4F6228"/>
        </bottom>
      </border>
    </dxf>
    <dxf>
      <border outline="0">
        <right style="medium">
          <color rgb="FF4F6228"/>
        </right>
        <top style="medium">
          <color rgb="FF4F6228"/>
        </top>
        <bottom style="thin">
          <color rgb="FF4F6228"/>
        </bottom>
      </border>
    </dxf>
    <dxf>
      <fill>
        <patternFill patternType="solid">
          <fgColor rgb="FF000000"/>
          <bgColor rgb="FFDCE6F1"/>
        </patternFill>
      </fill>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4F6228"/>
        </bottom>
      </border>
    </dxf>
    <dxf>
      <border outline="0">
        <right style="medium">
          <color rgb="FF4F6228"/>
        </right>
        <top style="medium">
          <color rgb="FF4F6228"/>
        </top>
        <bottom style="thin">
          <color rgb="FF4F6228"/>
        </bottom>
      </border>
    </dxf>
    <dxf>
      <font>
        <strike val="0"/>
        <outline val="0"/>
        <shadow val="0"/>
        <u val="none"/>
        <vertAlign val="baseline"/>
        <color auto="1"/>
        <name val="Calibri"/>
        <family val="2"/>
        <scheme val="none"/>
      </font>
      <fill>
        <patternFill patternType="solid">
          <fgColor rgb="FF000000"/>
          <bgColor rgb="FFDCE6F1"/>
        </patternFill>
      </fill>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style="medium">
          <color indexed="64"/>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bottom style="medium">
          <color rgb="FF4F6228"/>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top style="thin">
          <color rgb="FF000000"/>
        </top>
      </border>
    </dxf>
    <dxf>
      <border>
        <bottom style="medium">
          <color rgb="FF000000"/>
        </bottom>
      </border>
    </dxf>
    <dxf>
      <fill>
        <patternFill patternType="solid">
          <fgColor rgb="FF000000"/>
          <bgColor rgb="FFB8CCE4"/>
        </patternFill>
      </fill>
      <border diagonalUp="0" diagonalDown="0" outline="0">
        <left style="thin">
          <color rgb="FF000000"/>
        </left>
        <right style="thin">
          <color rgb="FF000000"/>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4F6228"/>
        </bottom>
      </border>
    </dxf>
    <dxf>
      <border outline="0">
        <right style="medium">
          <color rgb="FF4F6228"/>
        </right>
        <top style="medium">
          <color rgb="FF4F6228"/>
        </top>
        <bottom style="thin">
          <color rgb="FF4F6228"/>
        </bottom>
      </border>
    </dxf>
    <dxf>
      <fill>
        <patternFill patternType="solid">
          <fgColor rgb="FF000000"/>
          <bgColor rgb="FFDCE6F1"/>
        </patternFill>
      </fill>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4F6228"/>
        </bottom>
      </border>
    </dxf>
    <dxf>
      <border outline="0">
        <right style="medium">
          <color rgb="FF4F6228"/>
        </right>
        <top style="medium">
          <color rgb="FF4F6228"/>
        </top>
        <bottom style="thin">
          <color rgb="FF4F6228"/>
        </bottom>
      </border>
    </dxf>
    <dxf>
      <font>
        <strike val="0"/>
        <outline val="0"/>
        <shadow val="0"/>
        <u val="none"/>
        <vertAlign val="baseline"/>
        <color auto="1"/>
        <name val="Calibri"/>
        <family val="2"/>
        <scheme val="none"/>
      </font>
      <fill>
        <patternFill patternType="solid">
          <fgColor rgb="FF000000"/>
          <bgColor rgb="FFDCE6F1"/>
        </patternFill>
      </fill>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style="medium">
          <color indexed="64"/>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bottom style="medium">
          <color rgb="FF4F6228"/>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top style="thin">
          <color rgb="FF000000"/>
        </top>
      </border>
    </dxf>
    <dxf>
      <border>
        <bottom style="medium">
          <color rgb="FF000000"/>
        </bottom>
      </border>
    </dxf>
    <dxf>
      <fill>
        <patternFill patternType="solid">
          <fgColor rgb="FF000000"/>
          <bgColor rgb="FFB8CCE4"/>
        </patternFill>
      </fill>
      <border diagonalUp="0" diagonalDown="0" outline="0">
        <left style="thin">
          <color rgb="FF000000"/>
        </left>
        <right style="thin">
          <color rgb="FF000000"/>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4F6228"/>
        </bottom>
      </border>
    </dxf>
    <dxf>
      <border outline="0">
        <right style="medium">
          <color rgb="FF4F6228"/>
        </right>
        <top style="medium">
          <color rgb="FF4F6228"/>
        </top>
        <bottom style="thin">
          <color rgb="FF4F6228"/>
        </bottom>
      </border>
    </dxf>
    <dxf>
      <fill>
        <patternFill patternType="solid">
          <fgColor rgb="FF000000"/>
          <bgColor rgb="FFDCE6F1"/>
        </patternFill>
      </fill>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4F6228"/>
        </bottom>
      </border>
    </dxf>
    <dxf>
      <border outline="0">
        <right style="medium">
          <color rgb="FF4F6228"/>
        </right>
        <top style="medium">
          <color rgb="FF4F6228"/>
        </top>
        <bottom style="thin">
          <color rgb="FF4F6228"/>
        </bottom>
      </border>
    </dxf>
    <dxf>
      <font>
        <strike val="0"/>
        <outline val="0"/>
        <shadow val="0"/>
        <u val="none"/>
        <vertAlign val="baseline"/>
        <color auto="1"/>
        <name val="Calibri"/>
        <family val="2"/>
        <scheme val="none"/>
      </font>
      <fill>
        <patternFill patternType="solid">
          <fgColor rgb="FF000000"/>
          <bgColor rgb="FFDCE6F1"/>
        </patternFill>
      </fill>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style="medium">
          <color indexed="64"/>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bottom style="medium">
          <color rgb="FF4F6228"/>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top style="thin">
          <color rgb="FF000000"/>
        </top>
      </border>
    </dxf>
    <dxf>
      <border>
        <bottom style="medium">
          <color rgb="FF000000"/>
        </bottom>
      </border>
    </dxf>
    <dxf>
      <fill>
        <patternFill patternType="solid">
          <fgColor rgb="FF000000"/>
          <bgColor rgb="FFB8CCE4"/>
        </patternFill>
      </fill>
      <border diagonalUp="0" diagonalDown="0" outline="0">
        <left style="thin">
          <color rgb="FF000000"/>
        </left>
        <right style="thin">
          <color rgb="FF000000"/>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4F6228"/>
        </bottom>
      </border>
    </dxf>
    <dxf>
      <border outline="0">
        <right style="medium">
          <color rgb="FF4F6228"/>
        </right>
        <top style="medium">
          <color rgb="FF4F6228"/>
        </top>
        <bottom style="thin">
          <color rgb="FF4F6228"/>
        </bottom>
      </border>
    </dxf>
    <dxf>
      <fill>
        <patternFill patternType="solid">
          <fgColor rgb="FF000000"/>
          <bgColor rgb="FFDCE6F1"/>
        </patternFill>
      </fill>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bottom style="medium">
          <color rgb="FF4F6228"/>
        </bottom>
      </border>
    </dxf>
    <dxf>
      <border outline="0">
        <right style="medium">
          <color rgb="FF4F6228"/>
        </right>
        <top style="medium">
          <color rgb="FF4F6228"/>
        </top>
        <bottom style="thin">
          <color rgb="FF4F6228"/>
        </bottom>
      </border>
    </dxf>
    <dxf>
      <font>
        <strike val="0"/>
        <outline val="0"/>
        <shadow val="0"/>
        <u val="none"/>
        <vertAlign val="baseline"/>
        <color auto="1"/>
        <name val="Calibri"/>
        <family val="2"/>
        <scheme val="none"/>
      </font>
      <fill>
        <patternFill patternType="solid">
          <fgColor rgb="FF000000"/>
          <bgColor rgb="FFDCE6F1"/>
        </patternFill>
      </fill>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style="medium">
          <color indexed="64"/>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bottom style="medium">
          <color rgb="FF4F6228"/>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top style="thin">
          <color rgb="FF000000"/>
        </top>
      </border>
    </dxf>
    <dxf>
      <border>
        <bottom style="medium">
          <color rgb="FF000000"/>
        </bottom>
      </border>
    </dxf>
    <dxf>
      <fill>
        <patternFill patternType="solid">
          <fgColor rgb="FF000000"/>
          <bgColor rgb="FFB8CCE4"/>
        </patternFill>
      </fill>
      <border diagonalUp="0" diagonalDown="0" outline="0">
        <left style="thin">
          <color rgb="FF000000"/>
        </left>
        <right style="thin">
          <color rgb="FF000000"/>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family val="2"/>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dxf>
    <dxf>
      <border outline="0">
        <right style="medium">
          <color theme="6" tint="-0.499984740745262"/>
        </right>
        <top style="medium">
          <color theme="6" tint="-0.499984740745262"/>
        </top>
        <bottom style="thin">
          <color theme="6" tint="-0.499984740745262"/>
        </bottom>
      </border>
    </dxf>
    <dxf>
      <border>
        <bottom style="medium">
          <color theme="6" tint="-0.499984740745262"/>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fill>
        <patternFill patternType="solid">
          <fgColor indexed="64"/>
          <bgColor theme="4" tint="0.79998168889431442"/>
        </patternFill>
      </fill>
    </dxf>
    <dxf>
      <border outline="0">
        <right style="medium">
          <color theme="6" tint="-0.499984740745262"/>
        </right>
        <top style="medium">
          <color theme="6" tint="-0.499984740745262"/>
        </top>
        <bottom style="thin">
          <color theme="6" tint="-0.499984740745262"/>
        </bottom>
      </border>
    </dxf>
    <dxf>
      <border>
        <bottom style="medium">
          <color theme="6" tint="-0.499984740745262"/>
        </bottom>
      </border>
    </dxf>
    <dxf>
      <border diagonalUp="0" diagonalDown="0">
        <left style="thin">
          <color auto="1"/>
        </left>
        <right style="medium">
          <color indexed="64"/>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bottom style="medium">
          <color theme="6" tint="-0.499984740745262"/>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fill>
        <patternFill patternType="solid">
          <fgColor indexed="64"/>
          <bgColor theme="4" tint="0.59999389629810485"/>
        </patternFill>
      </fill>
      <border diagonalUp="0" diagonalDown="0" outline="0">
        <left style="thin">
          <color indexed="64"/>
        </left>
        <right style="thin">
          <color indexed="64"/>
        </right>
        <top/>
        <bottom/>
      </border>
    </dxf>
    <dxf>
      <border>
        <bottom style="medium">
          <color indexed="64"/>
        </bottom>
      </border>
    </dxf>
  </dxfs>
  <tableStyles count="0" defaultTableStyle="TableStyleMedium2" defaultPivotStyle="PivotStyleLight16"/>
  <colors>
    <mruColors>
      <color rgb="FFFF6699"/>
      <color rgb="FFCC66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1187450</xdr:colOff>
      <xdr:row>0</xdr:row>
      <xdr:rowOff>247650</xdr:rowOff>
    </xdr:from>
    <xdr:to>
      <xdr:col>2</xdr:col>
      <xdr:colOff>3619500</xdr:colOff>
      <xdr:row>0</xdr:row>
      <xdr:rowOff>1324775</xdr:rowOff>
    </xdr:to>
    <xdr:pic>
      <xdr:nvPicPr>
        <xdr:cNvPr id="2" name="Image 1">
          <a:extLst>
            <a:ext uri="{FF2B5EF4-FFF2-40B4-BE49-F238E27FC236}">
              <a16:creationId xmlns:a16="http://schemas.microsoft.com/office/drawing/2014/main" id="{EA4EBB62-05BF-48A5-8962-E3E8727B35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1250" y="247650"/>
          <a:ext cx="2432050" cy="1077125"/>
        </a:xfrm>
        <a:prstGeom prst="rect">
          <a:avLst/>
        </a:prstGeom>
      </xdr:spPr>
    </xdr:pic>
    <xdr:clientData/>
  </xdr:twoCellAnchor>
  <xdr:twoCellAnchor editAs="oneCell">
    <xdr:from>
      <xdr:col>0</xdr:col>
      <xdr:colOff>295275</xdr:colOff>
      <xdr:row>10</xdr:row>
      <xdr:rowOff>116115</xdr:rowOff>
    </xdr:from>
    <xdr:to>
      <xdr:col>0</xdr:col>
      <xdr:colOff>1616410</xdr:colOff>
      <xdr:row>12</xdr:row>
      <xdr:rowOff>66675</xdr:rowOff>
    </xdr:to>
    <xdr:pic>
      <xdr:nvPicPr>
        <xdr:cNvPr id="3" name="Image 2">
          <a:extLst>
            <a:ext uri="{FF2B5EF4-FFF2-40B4-BE49-F238E27FC236}">
              <a16:creationId xmlns:a16="http://schemas.microsoft.com/office/drawing/2014/main" id="{61BF2442-968B-48BB-9BA4-F584B42F31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5275" y="3342709"/>
          <a:ext cx="1321135" cy="127215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1187450</xdr:colOff>
      <xdr:row>0</xdr:row>
      <xdr:rowOff>247650</xdr:rowOff>
    </xdr:from>
    <xdr:to>
      <xdr:col>2</xdr:col>
      <xdr:colOff>3619500</xdr:colOff>
      <xdr:row>0</xdr:row>
      <xdr:rowOff>1324775</xdr:rowOff>
    </xdr:to>
    <xdr:pic>
      <xdr:nvPicPr>
        <xdr:cNvPr id="2" name="Image 1">
          <a:extLst>
            <a:ext uri="{FF2B5EF4-FFF2-40B4-BE49-F238E27FC236}">
              <a16:creationId xmlns:a16="http://schemas.microsoft.com/office/drawing/2014/main" id="{51627F0A-4BE5-4B67-BD2B-47A15364F0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5375" y="247650"/>
          <a:ext cx="2428875" cy="1073950"/>
        </a:xfrm>
        <a:prstGeom prst="rect">
          <a:avLst/>
        </a:prstGeom>
      </xdr:spPr>
    </xdr:pic>
    <xdr:clientData/>
  </xdr:twoCellAnchor>
  <xdr:twoCellAnchor editAs="oneCell">
    <xdr:from>
      <xdr:col>0</xdr:col>
      <xdr:colOff>295275</xdr:colOff>
      <xdr:row>10</xdr:row>
      <xdr:rowOff>116115</xdr:rowOff>
    </xdr:from>
    <xdr:to>
      <xdr:col>0</xdr:col>
      <xdr:colOff>1616410</xdr:colOff>
      <xdr:row>12</xdr:row>
      <xdr:rowOff>66675</xdr:rowOff>
    </xdr:to>
    <xdr:pic>
      <xdr:nvPicPr>
        <xdr:cNvPr id="3" name="Image 2">
          <a:extLst>
            <a:ext uri="{FF2B5EF4-FFF2-40B4-BE49-F238E27FC236}">
              <a16:creationId xmlns:a16="http://schemas.microsoft.com/office/drawing/2014/main" id="{F33EF5FF-ACFB-49CF-961D-6CB4578E9D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2100" y="3564165"/>
          <a:ext cx="1324310" cy="12713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1187450</xdr:colOff>
      <xdr:row>0</xdr:row>
      <xdr:rowOff>247650</xdr:rowOff>
    </xdr:from>
    <xdr:to>
      <xdr:col>2</xdr:col>
      <xdr:colOff>3619500</xdr:colOff>
      <xdr:row>0</xdr:row>
      <xdr:rowOff>1324775</xdr:rowOff>
    </xdr:to>
    <xdr:pic>
      <xdr:nvPicPr>
        <xdr:cNvPr id="2" name="Image 1">
          <a:extLst>
            <a:ext uri="{FF2B5EF4-FFF2-40B4-BE49-F238E27FC236}">
              <a16:creationId xmlns:a16="http://schemas.microsoft.com/office/drawing/2014/main" id="{4CCACB31-41A3-4F8E-BA9A-F4AFC6739C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5375" y="247650"/>
          <a:ext cx="2428875" cy="1073950"/>
        </a:xfrm>
        <a:prstGeom prst="rect">
          <a:avLst/>
        </a:prstGeom>
      </xdr:spPr>
    </xdr:pic>
    <xdr:clientData/>
  </xdr:twoCellAnchor>
  <xdr:twoCellAnchor editAs="oneCell">
    <xdr:from>
      <xdr:col>0</xdr:col>
      <xdr:colOff>295275</xdr:colOff>
      <xdr:row>10</xdr:row>
      <xdr:rowOff>116115</xdr:rowOff>
    </xdr:from>
    <xdr:to>
      <xdr:col>0</xdr:col>
      <xdr:colOff>1616410</xdr:colOff>
      <xdr:row>12</xdr:row>
      <xdr:rowOff>66675</xdr:rowOff>
    </xdr:to>
    <xdr:pic>
      <xdr:nvPicPr>
        <xdr:cNvPr id="3" name="Image 2">
          <a:extLst>
            <a:ext uri="{FF2B5EF4-FFF2-40B4-BE49-F238E27FC236}">
              <a16:creationId xmlns:a16="http://schemas.microsoft.com/office/drawing/2014/main" id="{2B85F281-F65B-4A56-AAFC-9EEAD7EC8CE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2100" y="3564165"/>
          <a:ext cx="1324310" cy="12713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1187450</xdr:colOff>
      <xdr:row>0</xdr:row>
      <xdr:rowOff>247650</xdr:rowOff>
    </xdr:from>
    <xdr:to>
      <xdr:col>2</xdr:col>
      <xdr:colOff>3619500</xdr:colOff>
      <xdr:row>0</xdr:row>
      <xdr:rowOff>1321600</xdr:rowOff>
    </xdr:to>
    <xdr:pic>
      <xdr:nvPicPr>
        <xdr:cNvPr id="2" name="Image 1">
          <a:extLst>
            <a:ext uri="{FF2B5EF4-FFF2-40B4-BE49-F238E27FC236}">
              <a16:creationId xmlns:a16="http://schemas.microsoft.com/office/drawing/2014/main" id="{F95F5ED1-A603-4034-964A-CE845D39F6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5375" y="247650"/>
          <a:ext cx="2428875" cy="1073950"/>
        </a:xfrm>
        <a:prstGeom prst="rect">
          <a:avLst/>
        </a:prstGeom>
      </xdr:spPr>
    </xdr:pic>
    <xdr:clientData/>
  </xdr:twoCellAnchor>
  <xdr:twoCellAnchor editAs="oneCell">
    <xdr:from>
      <xdr:col>0</xdr:col>
      <xdr:colOff>295275</xdr:colOff>
      <xdr:row>10</xdr:row>
      <xdr:rowOff>116115</xdr:rowOff>
    </xdr:from>
    <xdr:to>
      <xdr:col>0</xdr:col>
      <xdr:colOff>1616410</xdr:colOff>
      <xdr:row>12</xdr:row>
      <xdr:rowOff>63500</xdr:rowOff>
    </xdr:to>
    <xdr:pic>
      <xdr:nvPicPr>
        <xdr:cNvPr id="3" name="Image 2">
          <a:extLst>
            <a:ext uri="{FF2B5EF4-FFF2-40B4-BE49-F238E27FC236}">
              <a16:creationId xmlns:a16="http://schemas.microsoft.com/office/drawing/2014/main" id="{B8249F6B-A624-4E45-83F7-707BF6A8E2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2100" y="3564165"/>
          <a:ext cx="1324310" cy="1271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1187450</xdr:colOff>
      <xdr:row>0</xdr:row>
      <xdr:rowOff>247650</xdr:rowOff>
    </xdr:from>
    <xdr:to>
      <xdr:col>2</xdr:col>
      <xdr:colOff>3619500</xdr:colOff>
      <xdr:row>0</xdr:row>
      <xdr:rowOff>1324775</xdr:rowOff>
    </xdr:to>
    <xdr:pic>
      <xdr:nvPicPr>
        <xdr:cNvPr id="2" name="Image 1">
          <a:extLst>
            <a:ext uri="{FF2B5EF4-FFF2-40B4-BE49-F238E27FC236}">
              <a16:creationId xmlns:a16="http://schemas.microsoft.com/office/drawing/2014/main" id="{E1E459F2-568F-4DBF-AE4A-7F3452B029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5375" y="247650"/>
          <a:ext cx="2428875" cy="1073950"/>
        </a:xfrm>
        <a:prstGeom prst="rect">
          <a:avLst/>
        </a:prstGeom>
      </xdr:spPr>
    </xdr:pic>
    <xdr:clientData/>
  </xdr:twoCellAnchor>
  <xdr:twoCellAnchor editAs="oneCell">
    <xdr:from>
      <xdr:col>0</xdr:col>
      <xdr:colOff>295275</xdr:colOff>
      <xdr:row>10</xdr:row>
      <xdr:rowOff>116115</xdr:rowOff>
    </xdr:from>
    <xdr:to>
      <xdr:col>0</xdr:col>
      <xdr:colOff>1616410</xdr:colOff>
      <xdr:row>12</xdr:row>
      <xdr:rowOff>66675</xdr:rowOff>
    </xdr:to>
    <xdr:pic>
      <xdr:nvPicPr>
        <xdr:cNvPr id="3" name="Image 2">
          <a:extLst>
            <a:ext uri="{FF2B5EF4-FFF2-40B4-BE49-F238E27FC236}">
              <a16:creationId xmlns:a16="http://schemas.microsoft.com/office/drawing/2014/main" id="{57C7941F-0410-41A0-BA6A-F900C7B3B1A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2100" y="3564165"/>
          <a:ext cx="1324310" cy="12713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1187450</xdr:colOff>
      <xdr:row>0</xdr:row>
      <xdr:rowOff>247650</xdr:rowOff>
    </xdr:from>
    <xdr:to>
      <xdr:col>2</xdr:col>
      <xdr:colOff>3619500</xdr:colOff>
      <xdr:row>0</xdr:row>
      <xdr:rowOff>1324775</xdr:rowOff>
    </xdr:to>
    <xdr:pic>
      <xdr:nvPicPr>
        <xdr:cNvPr id="2" name="Image 1">
          <a:extLst>
            <a:ext uri="{FF2B5EF4-FFF2-40B4-BE49-F238E27FC236}">
              <a16:creationId xmlns:a16="http://schemas.microsoft.com/office/drawing/2014/main" id="{65E4705F-EF64-418E-BB73-CF0F1FD555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5375" y="247650"/>
          <a:ext cx="2428875" cy="1073950"/>
        </a:xfrm>
        <a:prstGeom prst="rect">
          <a:avLst/>
        </a:prstGeom>
      </xdr:spPr>
    </xdr:pic>
    <xdr:clientData/>
  </xdr:twoCellAnchor>
  <xdr:twoCellAnchor editAs="oneCell">
    <xdr:from>
      <xdr:col>0</xdr:col>
      <xdr:colOff>295275</xdr:colOff>
      <xdr:row>10</xdr:row>
      <xdr:rowOff>116115</xdr:rowOff>
    </xdr:from>
    <xdr:to>
      <xdr:col>0</xdr:col>
      <xdr:colOff>1616410</xdr:colOff>
      <xdr:row>12</xdr:row>
      <xdr:rowOff>66675</xdr:rowOff>
    </xdr:to>
    <xdr:pic>
      <xdr:nvPicPr>
        <xdr:cNvPr id="3" name="Image 2">
          <a:extLst>
            <a:ext uri="{FF2B5EF4-FFF2-40B4-BE49-F238E27FC236}">
              <a16:creationId xmlns:a16="http://schemas.microsoft.com/office/drawing/2014/main" id="{AC27DA0B-D896-4A94-A069-6A9ECE41D4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2100" y="3564165"/>
          <a:ext cx="1324310" cy="12713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1187450</xdr:colOff>
      <xdr:row>0</xdr:row>
      <xdr:rowOff>247650</xdr:rowOff>
    </xdr:from>
    <xdr:to>
      <xdr:col>2</xdr:col>
      <xdr:colOff>3619500</xdr:colOff>
      <xdr:row>0</xdr:row>
      <xdr:rowOff>1321600</xdr:rowOff>
    </xdr:to>
    <xdr:pic>
      <xdr:nvPicPr>
        <xdr:cNvPr id="2" name="Image 1">
          <a:extLst>
            <a:ext uri="{FF2B5EF4-FFF2-40B4-BE49-F238E27FC236}">
              <a16:creationId xmlns:a16="http://schemas.microsoft.com/office/drawing/2014/main" id="{E60C6A24-9C48-4DE0-8FA7-3F1D506F30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5375" y="247650"/>
          <a:ext cx="2428875" cy="1073950"/>
        </a:xfrm>
        <a:prstGeom prst="rect">
          <a:avLst/>
        </a:prstGeom>
      </xdr:spPr>
    </xdr:pic>
    <xdr:clientData/>
  </xdr:twoCellAnchor>
  <xdr:twoCellAnchor editAs="oneCell">
    <xdr:from>
      <xdr:col>0</xdr:col>
      <xdr:colOff>295275</xdr:colOff>
      <xdr:row>10</xdr:row>
      <xdr:rowOff>116115</xdr:rowOff>
    </xdr:from>
    <xdr:to>
      <xdr:col>0</xdr:col>
      <xdr:colOff>1616410</xdr:colOff>
      <xdr:row>12</xdr:row>
      <xdr:rowOff>63500</xdr:rowOff>
    </xdr:to>
    <xdr:pic>
      <xdr:nvPicPr>
        <xdr:cNvPr id="3" name="Image 2">
          <a:extLst>
            <a:ext uri="{FF2B5EF4-FFF2-40B4-BE49-F238E27FC236}">
              <a16:creationId xmlns:a16="http://schemas.microsoft.com/office/drawing/2014/main" id="{7E22B68F-B839-44E3-AB65-21DBF98340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2100" y="3564165"/>
          <a:ext cx="1324310" cy="12713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1187450</xdr:colOff>
      <xdr:row>0</xdr:row>
      <xdr:rowOff>247650</xdr:rowOff>
    </xdr:from>
    <xdr:to>
      <xdr:col>2</xdr:col>
      <xdr:colOff>3619500</xdr:colOff>
      <xdr:row>0</xdr:row>
      <xdr:rowOff>1321600</xdr:rowOff>
    </xdr:to>
    <xdr:pic>
      <xdr:nvPicPr>
        <xdr:cNvPr id="2" name="Image 1">
          <a:extLst>
            <a:ext uri="{FF2B5EF4-FFF2-40B4-BE49-F238E27FC236}">
              <a16:creationId xmlns:a16="http://schemas.microsoft.com/office/drawing/2014/main" id="{31E641B7-E614-443A-B4B5-7069D9B907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5375" y="247650"/>
          <a:ext cx="2428875" cy="1073950"/>
        </a:xfrm>
        <a:prstGeom prst="rect">
          <a:avLst/>
        </a:prstGeom>
      </xdr:spPr>
    </xdr:pic>
    <xdr:clientData/>
  </xdr:twoCellAnchor>
  <xdr:twoCellAnchor editAs="oneCell">
    <xdr:from>
      <xdr:col>0</xdr:col>
      <xdr:colOff>295275</xdr:colOff>
      <xdr:row>10</xdr:row>
      <xdr:rowOff>116115</xdr:rowOff>
    </xdr:from>
    <xdr:to>
      <xdr:col>0</xdr:col>
      <xdr:colOff>1616410</xdr:colOff>
      <xdr:row>12</xdr:row>
      <xdr:rowOff>63500</xdr:rowOff>
    </xdr:to>
    <xdr:pic>
      <xdr:nvPicPr>
        <xdr:cNvPr id="3" name="Image 2">
          <a:extLst>
            <a:ext uri="{FF2B5EF4-FFF2-40B4-BE49-F238E27FC236}">
              <a16:creationId xmlns:a16="http://schemas.microsoft.com/office/drawing/2014/main" id="{37FFB7BB-3C0A-4784-AED6-FB10DA847A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2100" y="3564165"/>
          <a:ext cx="1324310" cy="12713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1187450</xdr:colOff>
      <xdr:row>0</xdr:row>
      <xdr:rowOff>247650</xdr:rowOff>
    </xdr:from>
    <xdr:to>
      <xdr:col>2</xdr:col>
      <xdr:colOff>3619500</xdr:colOff>
      <xdr:row>0</xdr:row>
      <xdr:rowOff>1324775</xdr:rowOff>
    </xdr:to>
    <xdr:pic>
      <xdr:nvPicPr>
        <xdr:cNvPr id="2" name="Image 1">
          <a:extLst>
            <a:ext uri="{FF2B5EF4-FFF2-40B4-BE49-F238E27FC236}">
              <a16:creationId xmlns:a16="http://schemas.microsoft.com/office/drawing/2014/main" id="{098346B9-4A8E-44EC-94A4-2E7D80352D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5375" y="247650"/>
          <a:ext cx="2428875" cy="1073950"/>
        </a:xfrm>
        <a:prstGeom prst="rect">
          <a:avLst/>
        </a:prstGeom>
      </xdr:spPr>
    </xdr:pic>
    <xdr:clientData/>
  </xdr:twoCellAnchor>
  <xdr:twoCellAnchor editAs="oneCell">
    <xdr:from>
      <xdr:col>0</xdr:col>
      <xdr:colOff>295275</xdr:colOff>
      <xdr:row>10</xdr:row>
      <xdr:rowOff>116115</xdr:rowOff>
    </xdr:from>
    <xdr:to>
      <xdr:col>0</xdr:col>
      <xdr:colOff>1616410</xdr:colOff>
      <xdr:row>12</xdr:row>
      <xdr:rowOff>66675</xdr:rowOff>
    </xdr:to>
    <xdr:pic>
      <xdr:nvPicPr>
        <xdr:cNvPr id="3" name="Image 2">
          <a:extLst>
            <a:ext uri="{FF2B5EF4-FFF2-40B4-BE49-F238E27FC236}">
              <a16:creationId xmlns:a16="http://schemas.microsoft.com/office/drawing/2014/main" id="{9B7045FD-64B9-49D3-825E-EF5561550C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2100" y="3564165"/>
          <a:ext cx="1324310" cy="12713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1187450</xdr:colOff>
      <xdr:row>0</xdr:row>
      <xdr:rowOff>247650</xdr:rowOff>
    </xdr:from>
    <xdr:to>
      <xdr:col>2</xdr:col>
      <xdr:colOff>3619500</xdr:colOff>
      <xdr:row>0</xdr:row>
      <xdr:rowOff>1321600</xdr:rowOff>
    </xdr:to>
    <xdr:pic>
      <xdr:nvPicPr>
        <xdr:cNvPr id="2" name="Image 1">
          <a:extLst>
            <a:ext uri="{FF2B5EF4-FFF2-40B4-BE49-F238E27FC236}">
              <a16:creationId xmlns:a16="http://schemas.microsoft.com/office/drawing/2014/main" id="{18600ABE-EDE2-4892-8185-A29A187513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5375" y="247650"/>
          <a:ext cx="2428875" cy="1073950"/>
        </a:xfrm>
        <a:prstGeom prst="rect">
          <a:avLst/>
        </a:prstGeom>
      </xdr:spPr>
    </xdr:pic>
    <xdr:clientData/>
  </xdr:twoCellAnchor>
  <xdr:twoCellAnchor editAs="oneCell">
    <xdr:from>
      <xdr:col>0</xdr:col>
      <xdr:colOff>295275</xdr:colOff>
      <xdr:row>10</xdr:row>
      <xdr:rowOff>116115</xdr:rowOff>
    </xdr:from>
    <xdr:to>
      <xdr:col>0</xdr:col>
      <xdr:colOff>1616410</xdr:colOff>
      <xdr:row>12</xdr:row>
      <xdr:rowOff>63500</xdr:rowOff>
    </xdr:to>
    <xdr:pic>
      <xdr:nvPicPr>
        <xdr:cNvPr id="3" name="Image 2">
          <a:extLst>
            <a:ext uri="{FF2B5EF4-FFF2-40B4-BE49-F238E27FC236}">
              <a16:creationId xmlns:a16="http://schemas.microsoft.com/office/drawing/2014/main" id="{3E8705CD-BD82-4F92-A627-C50482B33D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2100" y="3564165"/>
          <a:ext cx="1324310" cy="12713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1187450</xdr:colOff>
      <xdr:row>0</xdr:row>
      <xdr:rowOff>247650</xdr:rowOff>
    </xdr:from>
    <xdr:to>
      <xdr:col>2</xdr:col>
      <xdr:colOff>3619500</xdr:colOff>
      <xdr:row>0</xdr:row>
      <xdr:rowOff>1324775</xdr:rowOff>
    </xdr:to>
    <xdr:pic>
      <xdr:nvPicPr>
        <xdr:cNvPr id="2" name="Image 1">
          <a:extLst>
            <a:ext uri="{FF2B5EF4-FFF2-40B4-BE49-F238E27FC236}">
              <a16:creationId xmlns:a16="http://schemas.microsoft.com/office/drawing/2014/main" id="{EEDAE0CB-BD84-4628-AA4D-62989E8B3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5375" y="247650"/>
          <a:ext cx="2428875" cy="1073950"/>
        </a:xfrm>
        <a:prstGeom prst="rect">
          <a:avLst/>
        </a:prstGeom>
      </xdr:spPr>
    </xdr:pic>
    <xdr:clientData/>
  </xdr:twoCellAnchor>
  <xdr:twoCellAnchor editAs="oneCell">
    <xdr:from>
      <xdr:col>0</xdr:col>
      <xdr:colOff>295275</xdr:colOff>
      <xdr:row>10</xdr:row>
      <xdr:rowOff>116115</xdr:rowOff>
    </xdr:from>
    <xdr:to>
      <xdr:col>0</xdr:col>
      <xdr:colOff>1616410</xdr:colOff>
      <xdr:row>12</xdr:row>
      <xdr:rowOff>66675</xdr:rowOff>
    </xdr:to>
    <xdr:pic>
      <xdr:nvPicPr>
        <xdr:cNvPr id="3" name="Image 2">
          <a:extLst>
            <a:ext uri="{FF2B5EF4-FFF2-40B4-BE49-F238E27FC236}">
              <a16:creationId xmlns:a16="http://schemas.microsoft.com/office/drawing/2014/main" id="{4F9D9632-7FC8-4360-A0E4-30B25169FA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2100" y="3564165"/>
          <a:ext cx="1324310" cy="12713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1187450</xdr:colOff>
      <xdr:row>0</xdr:row>
      <xdr:rowOff>247650</xdr:rowOff>
    </xdr:from>
    <xdr:to>
      <xdr:col>2</xdr:col>
      <xdr:colOff>3619500</xdr:colOff>
      <xdr:row>0</xdr:row>
      <xdr:rowOff>1324775</xdr:rowOff>
    </xdr:to>
    <xdr:pic>
      <xdr:nvPicPr>
        <xdr:cNvPr id="2" name="Image 1">
          <a:extLst>
            <a:ext uri="{FF2B5EF4-FFF2-40B4-BE49-F238E27FC236}">
              <a16:creationId xmlns:a16="http://schemas.microsoft.com/office/drawing/2014/main" id="{21AABA8D-F3ED-4CFE-AA63-488D9CCE8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5375" y="247650"/>
          <a:ext cx="2428875" cy="1073950"/>
        </a:xfrm>
        <a:prstGeom prst="rect">
          <a:avLst/>
        </a:prstGeom>
      </xdr:spPr>
    </xdr:pic>
    <xdr:clientData/>
  </xdr:twoCellAnchor>
  <xdr:twoCellAnchor editAs="oneCell">
    <xdr:from>
      <xdr:col>0</xdr:col>
      <xdr:colOff>295275</xdr:colOff>
      <xdr:row>10</xdr:row>
      <xdr:rowOff>116115</xdr:rowOff>
    </xdr:from>
    <xdr:to>
      <xdr:col>0</xdr:col>
      <xdr:colOff>1616410</xdr:colOff>
      <xdr:row>12</xdr:row>
      <xdr:rowOff>66675</xdr:rowOff>
    </xdr:to>
    <xdr:pic>
      <xdr:nvPicPr>
        <xdr:cNvPr id="3" name="Image 2">
          <a:extLst>
            <a:ext uri="{FF2B5EF4-FFF2-40B4-BE49-F238E27FC236}">
              <a16:creationId xmlns:a16="http://schemas.microsoft.com/office/drawing/2014/main" id="{02F0C7A4-3773-4E02-B163-764501FEFE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2100" y="3564165"/>
          <a:ext cx="1324310" cy="12713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FD4869C-6088-47CC-827B-80FFA0BEE638}" name="Tableau3364" displayName="Tableau3364" ref="C20:H25" totalsRowCount="1" headerRowDxfId="637" totalsRowDxfId="670" headerRowBorderDxfId="671" totalsRowBorderDxfId="669">
  <tableColumns count="6">
    <tableColumn id="1" xr3:uid="{DB090864-00E4-43DC-AA47-C0F906347E15}" name="Evaluative Questions" totalsRowLabel="TOTAL " dataDxfId="668" totalsRowDxfId="636"/>
    <tableColumn id="2" xr3:uid="{81C4B475-6DD0-4302-9CF3-45D54AFA8346}" name="Score (from 1 to 4)" dataDxfId="667" totalsRowDxfId="635"/>
    <tableColumn id="3" xr3:uid="{41C8DDA3-AEAE-4799-B504-068A5019BDBF}" name="Weighting" dataDxfId="666" totalsRowDxfId="634"/>
    <tableColumn id="4" xr3:uid="{95BB985D-B112-41A9-B1B8-02EDBDD4708C}" name="Weighted Score" totalsRowFunction="custom" dataDxfId="665" totalsRowDxfId="633">
      <calculatedColumnFormula>Tableau3364[[#This Row],[Weighting]]*Tableau3364[[#This Row],[Score (from 1 to 4)]]</calculatedColumnFormula>
      <totalsRowFormula>SUM(Tableau3364[Weighted Score])</totalsRowFormula>
    </tableColumn>
    <tableColumn id="5" xr3:uid="{488DE291-40BC-4323-80EC-6C8567891630}" name="Comments" dataDxfId="664" totalsRowDxfId="632"/>
    <tableColumn id="6" xr3:uid="{99A11F33-ABFD-4949-A5CB-D949C141ECAA}" name="Section of the Application Form" dataDxfId="663" totalsRowDxfId="631"/>
  </tableColumns>
  <tableStyleInfo name="TableStyleMedium1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F8DC2FC-A99B-489B-B18A-0855B2D614F5}" name="Tableau3425311" displayName="Tableau3425311" ref="C27:H34" totalsRowShown="0" headerRowDxfId="543" headerRowBorderDxfId="542">
  <tableColumns count="6">
    <tableColumn id="1" xr3:uid="{3B55A3E0-927E-4D37-BFB0-242C2254534E}" name="Evaluative Questions" dataDxfId="541"/>
    <tableColumn id="2" xr3:uid="{9CDD0243-423F-4AE9-B82F-6D2348AB7FE8}" name="Score (from 1 to 4)" dataDxfId="540"/>
    <tableColumn id="3" xr3:uid="{90CCBBFE-E4C9-4E95-BDE3-78F9F0043EEA}" name="Weighting" dataDxfId="539"/>
    <tableColumn id="4" xr3:uid="{DD9F1B14-6ADC-4141-953F-99F93BCDC275}" name="Weighted Score" dataDxfId="538">
      <calculatedColumnFormula>SUM(F22:F27)</calculatedColumnFormula>
    </tableColumn>
    <tableColumn id="5" xr3:uid="{018C58BD-962B-47A1-AD01-D04F292F86EA}" name="Comments" dataDxfId="537"/>
    <tableColumn id="6" xr3:uid="{C0911906-1727-4FC6-BE29-352DA9892A35}" name="Section of the Application Form" dataDxfId="536"/>
  </tableColumns>
  <tableStyleInfo name="TableStyleMedium1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283A94A-FDF5-4B12-A79B-245EBDBB8B90}" name="Tableau3386812" displayName="Tableau3386812" ref="C43:H47" totalsRowCount="1" headerRowDxfId="535" totalsRowDxfId="534" headerRowBorderDxfId="532" tableBorderDxfId="533">
  <tableColumns count="6">
    <tableColumn id="1" xr3:uid="{9BC6B3EB-EFD4-4723-BC0D-12FCF94CE8F8}" name="Evaluative Questions" totalsRowLabel="TOTAL" dataDxfId="530" totalsRowDxfId="531"/>
    <tableColumn id="2" xr3:uid="{7EB94E84-D5C0-4490-AEBD-E836C8C9933B}" name="Score (from 1 to 4)" dataDxfId="528" totalsRowDxfId="529"/>
    <tableColumn id="3" xr3:uid="{8CD0EF84-75A1-441F-ACEB-D0BC003EF9C6}" name="Weighting" dataDxfId="526" totalsRowDxfId="527"/>
    <tableColumn id="4" xr3:uid="{B276C851-1A83-4B16-8D13-2D8040BDB797}" name="Weighted Score" totalsRowFunction="custom" dataDxfId="524" totalsRowDxfId="525">
      <calculatedColumnFormula>Tableau3386812[[#This Row],[Score (from 1 to 4)]]*Tableau3386812[[#This Row],[Weighting]]</calculatedColumnFormula>
      <totalsRowFormula>SUM(Tableau3386812[Weighted Score])</totalsRowFormula>
    </tableColumn>
    <tableColumn id="5" xr3:uid="{798DB508-E3E2-4A4A-86E2-7382DC106BF8}" name="Comments" dataDxfId="522" totalsRowDxfId="523"/>
    <tableColumn id="6" xr3:uid="{F4CA0431-6115-4DB4-9C3C-984EAB354F38}" name="Section of the Application Form" dataDxfId="520" totalsRowDxfId="521"/>
  </tableColumns>
  <tableStyleInfo name="TableStyleMedium1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E58E76C-642D-4B4F-A399-B4013A103B9D}" name="Tableau33827913" displayName="Tableau33827913" ref="C37:H41" totalsRowCount="1" headerRowDxfId="519" totalsRowDxfId="518" headerRowBorderDxfId="516" tableBorderDxfId="517">
  <tableColumns count="6">
    <tableColumn id="1" xr3:uid="{7FC085F2-90AE-4030-8A5C-AA7A04296054}" name="Evaluative Questions" totalsRowLabel="TOTAL" dataDxfId="514" totalsRowDxfId="515"/>
    <tableColumn id="2" xr3:uid="{357B5C4F-9486-44FF-B27F-27536E7818A4}" name="Score (from 1 to 4)" dataDxfId="512" totalsRowDxfId="513"/>
    <tableColumn id="3" xr3:uid="{77D493A3-EE28-4009-9BC4-BF7D4C9C7D63}" name="Weighting" dataDxfId="510" totalsRowDxfId="511"/>
    <tableColumn id="4" xr3:uid="{8230F6D1-21B2-4419-90F3-55A0949D0B37}" name="Weighted Score" totalsRowFunction="custom" dataDxfId="508" totalsRowDxfId="509">
      <calculatedColumnFormula>Tableau33827913[[#This Row],[Score (from 1 to 4)]]*Tableau33827913[[#This Row],[Weighting]]</calculatedColumnFormula>
      <totalsRowFormula>SUM(F38:F40)</totalsRowFormula>
    </tableColumn>
    <tableColumn id="5" xr3:uid="{A70E4552-C8F5-47A8-8970-0324888C1FD4}" name="Comments" dataDxfId="506" totalsRowDxfId="507"/>
    <tableColumn id="6" xr3:uid="{54499EF5-E637-4055-B150-A28EAE8C8523}" name="Section of the Application Form" dataDxfId="504" totalsRowDxfId="505"/>
  </tableColumns>
  <tableStyleInfo name="TableStyleMedium1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353D142-34A1-447A-8154-22B7A735B2EC}" name="Tableau3364218" displayName="Tableau3364218" ref="C20:H25" totalsRowCount="1" headerRowDxfId="503" totalsRowDxfId="502" headerRowBorderDxfId="501" totalsRowBorderDxfId="500">
  <tableColumns count="6">
    <tableColumn id="1" xr3:uid="{756F9314-9D18-4795-83E5-D227CCD7088D}" name="Evaluative Questions" totalsRowLabel="TOTAL " dataDxfId="498" totalsRowDxfId="499"/>
    <tableColumn id="2" xr3:uid="{1D912431-81E1-4F11-A8BA-DBD802D90A19}" name="Score (from 1 to 4)" dataDxfId="496" totalsRowDxfId="497"/>
    <tableColumn id="3" xr3:uid="{3AF8858C-D14E-4476-B4B4-F1A8230F1341}" name="Weighting" dataDxfId="494" totalsRowDxfId="495"/>
    <tableColumn id="4" xr3:uid="{6A6A2A96-CAC8-43A4-8880-9074E92F8D21}" name="Weighted Score" totalsRowFunction="custom" dataDxfId="492" totalsRowDxfId="493">
      <calculatedColumnFormula>Tableau3364218[[#This Row],[Weighting]]*Tableau3364218[[#This Row],[Score (from 1 to 4)]]</calculatedColumnFormula>
      <totalsRowFormula>SUM(Tableau3364218[Weighted Score])</totalsRowFormula>
    </tableColumn>
    <tableColumn id="5" xr3:uid="{C146B64F-0356-47EF-A6FE-76C5E184957E}" name="Comments" dataDxfId="490" totalsRowDxfId="491"/>
    <tableColumn id="6" xr3:uid="{F4095E8A-1DA0-4783-8EA4-7D1639446322}" name="Section of the Application Form" dataDxfId="488" totalsRowDxfId="489"/>
  </tableColumns>
  <tableStyleInfo name="TableStyleMedium1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0A2DE8A-C87F-4185-A803-F8D15460225E}" name="Tableau3425319" displayName="Tableau3425319" ref="C27:H34" totalsRowShown="0" headerRowDxfId="487" headerRowBorderDxfId="486">
  <tableColumns count="6">
    <tableColumn id="1" xr3:uid="{2CBED245-61CC-425D-9C8E-2C84CDA3B779}" name="Evaluative Questions" dataDxfId="485"/>
    <tableColumn id="2" xr3:uid="{C068D212-31A2-4C1B-BC72-D91901307E35}" name="Score (from 1 to 4)" dataDxfId="484"/>
    <tableColumn id="3" xr3:uid="{9E070A89-38E4-4C2D-8C63-0DB745C67671}" name="Weighting" dataDxfId="483"/>
    <tableColumn id="4" xr3:uid="{6EF118B4-32CB-4FAD-BBA4-7F3472850941}" name="Weighted Score" dataDxfId="482">
      <calculatedColumnFormula>SUM(F22:F27)</calculatedColumnFormula>
    </tableColumn>
    <tableColumn id="5" xr3:uid="{96495787-C1F6-45BB-8296-20AB2507F16F}" name="Comments" dataDxfId="481"/>
    <tableColumn id="6" xr3:uid="{76D9F2A4-0634-488F-9B1B-77147BE12DAB}" name="Section of the Application Form" dataDxfId="480"/>
  </tableColumns>
  <tableStyleInfo name="TableStyleMedium1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51F8DF2-3117-4C15-B245-0D0B097D1B38}" name="Tableau3386820" displayName="Tableau3386820" ref="C43:H47" totalsRowCount="1" headerRowDxfId="479" totalsRowDxfId="478" headerRowBorderDxfId="476" tableBorderDxfId="477">
  <tableColumns count="6">
    <tableColumn id="1" xr3:uid="{B830EFDD-3C0B-4172-AC75-E00BF2726ECE}" name="Evaluative Questions" totalsRowLabel="TOTAL" dataDxfId="474" totalsRowDxfId="475"/>
    <tableColumn id="2" xr3:uid="{93E26669-C39D-4BB7-848E-51425DB8F309}" name="Score (from 1 to 4)" dataDxfId="472" totalsRowDxfId="473"/>
    <tableColumn id="3" xr3:uid="{0D0C5DA3-65A4-4988-9D64-FAF8496E8B57}" name="Weighting" dataDxfId="470" totalsRowDxfId="471"/>
    <tableColumn id="4" xr3:uid="{B89D5093-5B79-463A-AEC8-F64DAF34EFE7}" name="Weighted Score" totalsRowFunction="custom" dataDxfId="468" totalsRowDxfId="469">
      <calculatedColumnFormula>Tableau3386820[[#This Row],[Score (from 1 to 4)]]*Tableau3386820[[#This Row],[Weighting]]</calculatedColumnFormula>
      <totalsRowFormula>SUM(Tableau3386820[Weighted Score])</totalsRowFormula>
    </tableColumn>
    <tableColumn id="5" xr3:uid="{B019AC40-65D2-4C7C-B039-5D14982FD427}" name="Comments" dataDxfId="466" totalsRowDxfId="467"/>
    <tableColumn id="6" xr3:uid="{CC7B4171-C28B-4D52-B78C-9B62A7297B6D}" name="Section of the Application Form" dataDxfId="464" totalsRowDxfId="465"/>
  </tableColumns>
  <tableStyleInfo name="TableStyleMedium1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B698B78-1E9B-47D6-9EE8-F911E5D81D89}" name="Tableau33827921" displayName="Tableau33827921" ref="C37:H41" totalsRowCount="1" headerRowDxfId="463" totalsRowDxfId="462" headerRowBorderDxfId="460" tableBorderDxfId="461">
  <tableColumns count="6">
    <tableColumn id="1" xr3:uid="{73AB8ADD-A37E-40CF-B90D-AE57F9F4C9D3}" name="Evaluative Questions" totalsRowLabel="TOTAL" dataDxfId="458" totalsRowDxfId="459"/>
    <tableColumn id="2" xr3:uid="{A20537AC-7203-4674-9DDA-BB6699738D79}" name="Score (from 1 to 4)" dataDxfId="456" totalsRowDxfId="457"/>
    <tableColumn id="3" xr3:uid="{88FE9003-C8A4-4B9F-99BE-27617A824C03}" name="Weighting" dataDxfId="454" totalsRowDxfId="455"/>
    <tableColumn id="4" xr3:uid="{059991AC-59E9-4961-985F-D872D4923CCB}" name="Weighted Score" totalsRowFunction="custom" dataDxfId="452" totalsRowDxfId="453">
      <calculatedColumnFormula>Tableau33827921[[#This Row],[Score (from 1 to 4)]]*Tableau33827921[[#This Row],[Weighting]]</calculatedColumnFormula>
      <totalsRowFormula>SUM(F38:F40)</totalsRowFormula>
    </tableColumn>
    <tableColumn id="5" xr3:uid="{38FAAF1D-A5DE-4B11-A9FA-52E2024A98B0}" name="Comments" dataDxfId="450" totalsRowDxfId="451"/>
    <tableColumn id="6" xr3:uid="{DAEE5873-22D6-4BA6-B4CA-BF08A547BB11}" name="Section of the Application Form" dataDxfId="448" totalsRowDxfId="449"/>
  </tableColumns>
  <tableStyleInfo name="TableStyleMedium1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DD1E37C-5341-4C52-A1A8-68C06EEE1051}" name="Tableau3364222" displayName="Tableau3364222" ref="C20:H25" totalsRowCount="1" headerRowDxfId="447" totalsRowDxfId="446" headerRowBorderDxfId="445" totalsRowBorderDxfId="444">
  <tableColumns count="6">
    <tableColumn id="1" xr3:uid="{F274E91D-CC83-4A09-9D20-DC1E07712FE5}" name="Evaluative Questions" totalsRowLabel="TOTAL " dataDxfId="442" totalsRowDxfId="443"/>
    <tableColumn id="2" xr3:uid="{FA0E0E43-6C3C-4862-8CF4-0961338F19F6}" name="Score (from 1 to 4)" dataDxfId="440" totalsRowDxfId="441"/>
    <tableColumn id="3" xr3:uid="{7F68BA73-98CA-4762-96A9-789FF3933FAD}" name="Weighting" dataDxfId="438" totalsRowDxfId="439"/>
    <tableColumn id="4" xr3:uid="{D8623F6A-45CA-49E5-9A4C-FF90DFAA61AB}" name="Weighted Score" totalsRowFunction="custom" dataDxfId="436" totalsRowDxfId="437">
      <calculatedColumnFormula>Tableau3364222[[#This Row],[Weighting]]*Tableau3364222[[#This Row],[Score (from 1 to 4)]]</calculatedColumnFormula>
      <totalsRowFormula>SUM(Tableau3364222[Weighted Score])</totalsRowFormula>
    </tableColumn>
    <tableColumn id="5" xr3:uid="{F142191C-68C1-4364-84E9-B223AA9A09C8}" name="Comments" dataDxfId="434" totalsRowDxfId="435"/>
    <tableColumn id="6" xr3:uid="{A9D4AEFA-1E79-4C0E-B1D1-6170E8A6F265}" name="Section of the Application Form" dataDxfId="432" totalsRowDxfId="433"/>
  </tableColumns>
  <tableStyleInfo name="TableStyleMedium1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A2079CF-9668-4B59-B49F-B9602B247B79}" name="Tableau3425323" displayName="Tableau3425323" ref="C27:H34" totalsRowShown="0" headerRowDxfId="431" headerRowBorderDxfId="430">
  <tableColumns count="6">
    <tableColumn id="1" xr3:uid="{D16A4DD9-D289-41D5-83C0-875AA649DC53}" name="Evaluative Questions" dataDxfId="429"/>
    <tableColumn id="2" xr3:uid="{64E8FC3B-CB57-46FF-93FA-EC3E0FC216EF}" name="Score (from 1 to 4)" dataDxfId="428"/>
    <tableColumn id="3" xr3:uid="{DA67171D-8493-4CBF-B917-6DD7E4FC2292}" name="Weighting" dataDxfId="427"/>
    <tableColumn id="4" xr3:uid="{C682AA39-3815-416A-8513-6529BF9876CE}" name="Weighted Score" dataDxfId="426">
      <calculatedColumnFormula>SUM(F22:F27)</calculatedColumnFormula>
    </tableColumn>
    <tableColumn id="5" xr3:uid="{5216ADDC-D33C-4950-8B73-BC38CA74162B}" name="Comments" dataDxfId="425"/>
    <tableColumn id="6" xr3:uid="{B0D6E93C-1232-4FDC-82BE-5E1A340C0E7E}" name="Section of the Application Form" dataDxfId="424"/>
  </tableColumns>
  <tableStyleInfo name="TableStyleMedium1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89C2AA6-97C4-40D4-AFDF-437B35D9EC58}" name="Tableau3386824" displayName="Tableau3386824" ref="C43:H47" totalsRowCount="1" headerRowDxfId="423" totalsRowDxfId="422" headerRowBorderDxfId="420" tableBorderDxfId="421">
  <tableColumns count="6">
    <tableColumn id="1" xr3:uid="{8B206613-94E4-4788-8791-328F173A36AE}" name="Evaluative Questions" totalsRowLabel="TOTAL" dataDxfId="418" totalsRowDxfId="419"/>
    <tableColumn id="2" xr3:uid="{A7E7B095-9589-41D2-B7C6-6627172325F4}" name="Score (from 1 to 4)" dataDxfId="416" totalsRowDxfId="417"/>
    <tableColumn id="3" xr3:uid="{BC23364C-F039-4F4B-946B-A507F16FAB05}" name="Weighting" dataDxfId="414" totalsRowDxfId="415"/>
    <tableColumn id="4" xr3:uid="{611C7B28-12DE-494E-8580-58F7750AFA09}" name="Weighted Score" totalsRowFunction="custom" dataDxfId="412" totalsRowDxfId="413">
      <calculatedColumnFormula>Tableau3386824[[#This Row],[Score (from 1 to 4)]]*Tableau3386824[[#This Row],[Weighting]]</calculatedColumnFormula>
      <totalsRowFormula>SUM(Tableau3386824[Weighted Score])</totalsRowFormula>
    </tableColumn>
    <tableColumn id="5" xr3:uid="{665642BA-7D58-4C83-8873-162F3DE77ED5}" name="Comments" dataDxfId="410" totalsRowDxfId="411"/>
    <tableColumn id="6" xr3:uid="{995C862D-8B6F-413A-BD43-6F368C3BCD0F}" name="Section of the Application Form" dataDxfId="408" totalsRowDxfId="409"/>
  </tableColumns>
  <tableStyleInfo name="TableStyleMedium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C0C4E48-18C4-4B55-9743-4BACF7F73BA0}" name="Tableau3425" displayName="Tableau3425" ref="C27:H34" totalsRowShown="0" headerRowDxfId="630" headerRowBorderDxfId="662">
  <tableColumns count="6">
    <tableColumn id="1" xr3:uid="{BA7C66DF-A3D3-4D52-945B-DA492ADBF849}" name="Evaluative Questions" dataDxfId="661"/>
    <tableColumn id="2" xr3:uid="{C5809CFC-BC7F-4B5E-9C71-60F7C2C3B06A}" name="Score (from 1 to 4)" dataDxfId="660"/>
    <tableColumn id="3" xr3:uid="{A4A0D52B-A245-49D6-A21C-2CE756D646BC}" name="Weighting" dataDxfId="659"/>
    <tableColumn id="4" xr3:uid="{854A7B32-7E42-4DB0-BC73-1E62572FB2FB}" name="Weighted Score" dataDxfId="658">
      <calculatedColumnFormula>SUM(F22:F27)</calculatedColumnFormula>
    </tableColumn>
    <tableColumn id="5" xr3:uid="{038123C1-6A4D-4253-9E15-FCD935DF90E4}" name="Comments" dataDxfId="657"/>
    <tableColumn id="6" xr3:uid="{D26BC7A3-BF9A-4104-AA19-0D4A8360F5D9}" name="Section of the Application Form" dataDxfId="656"/>
  </tableColumns>
  <tableStyleInfo name="TableStyleMedium1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7A4F4D1B-A457-427E-851A-51A9E5BEE95C}" name="Tableau33827925" displayName="Tableau33827925" ref="C37:H41" totalsRowCount="1" headerRowDxfId="407" totalsRowDxfId="406" headerRowBorderDxfId="404" tableBorderDxfId="405">
  <tableColumns count="6">
    <tableColumn id="1" xr3:uid="{ABBADFC3-1696-4DE3-B926-8FE33BC7FFB9}" name="Evaluative Questions" totalsRowLabel="TOTAL" dataDxfId="402" totalsRowDxfId="403"/>
    <tableColumn id="2" xr3:uid="{40BBA5B0-799F-442D-8418-68CD90EDBACF}" name="Score (from 1 to 4)" dataDxfId="400" totalsRowDxfId="401"/>
    <tableColumn id="3" xr3:uid="{4B36056D-B1C3-4733-962B-394FB8CF3281}" name="Weighting" dataDxfId="398" totalsRowDxfId="399"/>
    <tableColumn id="4" xr3:uid="{6AE790C1-81C4-4909-B487-2DD23830C48E}" name="Weighted Score" totalsRowFunction="custom" dataDxfId="396" totalsRowDxfId="397">
      <calculatedColumnFormula>Tableau33827925[[#This Row],[Score (from 1 to 4)]]*Tableau33827925[[#This Row],[Weighting]]</calculatedColumnFormula>
      <totalsRowFormula>SUM(F38:F40)</totalsRowFormula>
    </tableColumn>
    <tableColumn id="5" xr3:uid="{947E4629-D667-4A4B-81EE-65ABC886A922}" name="Comments" dataDxfId="394" totalsRowDxfId="395"/>
    <tableColumn id="6" xr3:uid="{DEB140D4-D267-4B98-8FB4-3A1598537B94}" name="Section of the Application Form" dataDxfId="392" totalsRowDxfId="393"/>
  </tableColumns>
  <tableStyleInfo name="TableStyleMedium1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CE11ACE-B51E-4448-92C6-86FA77117349}" name="Tableau3364226" displayName="Tableau3364226" ref="C20:H25" totalsRowCount="1" headerRowDxfId="391" totalsRowDxfId="390" headerRowBorderDxfId="389" totalsRowBorderDxfId="388">
  <tableColumns count="6">
    <tableColumn id="1" xr3:uid="{0D0CB305-EAE8-4D3E-A5D8-1307B347A324}" name="Evaluative Questions" totalsRowLabel="TOTAL " dataDxfId="386" totalsRowDxfId="387"/>
    <tableColumn id="2" xr3:uid="{D76583F8-0A42-4688-ABC9-9D268082C3FC}" name="Score (from 1 to 4)" dataDxfId="384" totalsRowDxfId="385"/>
    <tableColumn id="3" xr3:uid="{7ADDEAE3-EDE4-4E79-82F4-07269B102E63}" name="Weighting" dataDxfId="382" totalsRowDxfId="383"/>
    <tableColumn id="4" xr3:uid="{34922F21-1D7B-49BF-BE2A-74E3344F90A3}" name="Weighted Score" totalsRowFunction="custom" dataDxfId="380" totalsRowDxfId="381">
      <calculatedColumnFormula>Tableau3364226[[#This Row],[Weighting]]*Tableau3364226[[#This Row],[Score (from 1 to 4)]]</calculatedColumnFormula>
      <totalsRowFormula>SUM(Tableau3364226[Weighted Score])</totalsRowFormula>
    </tableColumn>
    <tableColumn id="5" xr3:uid="{6EC6BDF9-8777-4F3C-BC83-C2B77FBAA553}" name="Comments" dataDxfId="378" totalsRowDxfId="379"/>
    <tableColumn id="6" xr3:uid="{CAA21A8E-D734-41B1-829F-30391450B14D}" name="Section of the Application Form" dataDxfId="376" totalsRowDxfId="377"/>
  </tableColumns>
  <tableStyleInfo name="TableStyleMedium1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398E7192-0564-440F-A9B2-5413DD58D2F4}" name="Tableau3425327" displayName="Tableau3425327" ref="C27:H34" totalsRowShown="0" headerRowDxfId="375" headerRowBorderDxfId="374">
  <tableColumns count="6">
    <tableColumn id="1" xr3:uid="{10F5ED24-2B86-4A2E-BFAE-4474AFE70685}" name="Evaluative Questions" dataDxfId="373"/>
    <tableColumn id="2" xr3:uid="{29AB4325-DBA4-4EFE-9AE2-E608DF8CA412}" name="Score (from 1 to 4)" dataDxfId="372"/>
    <tableColumn id="3" xr3:uid="{87469DC8-89BA-4531-A4C7-9A4548826ECB}" name="Weighting" dataDxfId="371"/>
    <tableColumn id="4" xr3:uid="{C971DB8E-D083-4438-BF4D-099CC08FBC33}" name="Weighted Score" dataDxfId="370">
      <calculatedColumnFormula>SUM(F22:F27)</calculatedColumnFormula>
    </tableColumn>
    <tableColumn id="5" xr3:uid="{F742825C-9285-4484-A3B6-72BECE99C508}" name="Comments" dataDxfId="369"/>
    <tableColumn id="6" xr3:uid="{1DBA7A89-E9E5-4458-9EE5-938933779B6D}" name="Section of the Application Form" dataDxfId="368"/>
  </tableColumns>
  <tableStyleInfo name="TableStyleMedium1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BC8265F4-5238-444B-AEF6-4E0948A2F1E7}" name="Tableau3386828" displayName="Tableau3386828" ref="C43:H47" totalsRowCount="1" headerRowDxfId="367" totalsRowDxfId="366" headerRowBorderDxfId="364" tableBorderDxfId="365">
  <tableColumns count="6">
    <tableColumn id="1" xr3:uid="{86A2A6D3-3CB2-4A0B-BE89-2026895E8C2D}" name="Evaluative Questions" totalsRowLabel="TOTAL" dataDxfId="362" totalsRowDxfId="363"/>
    <tableColumn id="2" xr3:uid="{92644515-B98C-420A-8E4D-B9CEB6750BD3}" name="Score (from 1 to 4)" dataDxfId="360" totalsRowDxfId="361"/>
    <tableColumn id="3" xr3:uid="{05A69EAF-571E-46D7-BEDA-7C62C815108B}" name="Weighting" dataDxfId="358" totalsRowDxfId="359"/>
    <tableColumn id="4" xr3:uid="{DD00EDCA-B654-48D9-81DD-1A61CEC622A9}" name="Weighted Score" totalsRowFunction="custom" dataDxfId="356" totalsRowDxfId="357">
      <calculatedColumnFormula>Tableau3386828[[#This Row],[Score (from 1 to 4)]]*Tableau3386828[[#This Row],[Weighting]]</calculatedColumnFormula>
      <totalsRowFormula>SUM(Tableau3386828[Weighted Score])</totalsRowFormula>
    </tableColumn>
    <tableColumn id="5" xr3:uid="{172586EF-0D83-405F-A5AA-859ABC8EA5D8}" name="Comments" dataDxfId="354" totalsRowDxfId="355"/>
    <tableColumn id="6" xr3:uid="{9F114C9F-DFC3-4046-A6B7-5C8C7889CD6D}" name="Section of the Application Form" dataDxfId="352" totalsRowDxfId="353"/>
  </tableColumns>
  <tableStyleInfo name="TableStyleMedium1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4A50A6E-EE49-4B1C-8F26-866BA11420A4}" name="Tableau33827929" displayName="Tableau33827929" ref="C37:H41" totalsRowCount="1" headerRowDxfId="351" totalsRowDxfId="350" headerRowBorderDxfId="348" tableBorderDxfId="349">
  <tableColumns count="6">
    <tableColumn id="1" xr3:uid="{51A5DF85-E20A-404C-813C-000A395D723B}" name="Evaluative Questions" totalsRowLabel="TOTAL" dataDxfId="346" totalsRowDxfId="347"/>
    <tableColumn id="2" xr3:uid="{0F483F7A-B5FA-40C5-BF6D-8D8D7F95AF7F}" name="Score (from 1 to 4)" dataDxfId="344" totalsRowDxfId="345"/>
    <tableColumn id="3" xr3:uid="{73181A2F-E85B-4333-B0F2-B6A696B2E20C}" name="Weighting" dataDxfId="342" totalsRowDxfId="343"/>
    <tableColumn id="4" xr3:uid="{9FCAD7A9-B881-4F79-AEF1-952990CF9066}" name="Weighted Score" totalsRowFunction="custom" dataDxfId="340" totalsRowDxfId="341">
      <calculatedColumnFormula>Tableau33827929[[#This Row],[Score (from 1 to 4)]]*Tableau33827929[[#This Row],[Weighting]]</calculatedColumnFormula>
      <totalsRowFormula>SUM(F38:F40)</totalsRowFormula>
    </tableColumn>
    <tableColumn id="5" xr3:uid="{313B3C7C-000E-43DF-8659-024B6CFA7279}" name="Comments" dataDxfId="338" totalsRowDxfId="339"/>
    <tableColumn id="6" xr3:uid="{62EC06FD-4529-4B6E-BC05-3330A684CC02}" name="Section of the Application Form" dataDxfId="336" totalsRowDxfId="337"/>
  </tableColumns>
  <tableStyleInfo name="TableStyleMedium1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1B98281E-A64F-4B87-8DB8-6857CA86833A}" name="Tableau3364230" displayName="Tableau3364230" ref="C20:H25" totalsRowCount="1" headerRowDxfId="335" totalsRowDxfId="334" headerRowBorderDxfId="333" totalsRowBorderDxfId="332">
  <tableColumns count="6">
    <tableColumn id="1" xr3:uid="{3786AB55-6189-4CD2-A65B-DB3B20AF0F45}" name="Evaluative Questions" totalsRowLabel="TOTAL " dataDxfId="330" totalsRowDxfId="331"/>
    <tableColumn id="2" xr3:uid="{1866CC0D-2535-49A2-A967-0C0E8C490380}" name="Score (from 1 to 4)" dataDxfId="328" totalsRowDxfId="329"/>
    <tableColumn id="3" xr3:uid="{1096D019-4DC3-4B07-A3D5-838F2EEB9E50}" name="Weighting" dataDxfId="326" totalsRowDxfId="327"/>
    <tableColumn id="4" xr3:uid="{7F83A68F-FE36-42EA-868B-EA65396C9F4F}" name="Weighted Score" totalsRowFunction="custom" dataDxfId="324" totalsRowDxfId="325">
      <calculatedColumnFormula>Tableau3364230[[#This Row],[Weighting]]*Tableau3364230[[#This Row],[Score (from 1 to 4)]]</calculatedColumnFormula>
      <totalsRowFormula>SUM(Tableau3364230[Weighted Score])</totalsRowFormula>
    </tableColumn>
    <tableColumn id="5" xr3:uid="{EF2F47AA-1F9E-4DDB-B291-92BDF7E678D2}" name="Comments" dataDxfId="322" totalsRowDxfId="323"/>
    <tableColumn id="6" xr3:uid="{CB4AA0FE-0ADB-4A55-AD26-04C7784FA8DB}" name="Section of the Application Form" dataDxfId="320" totalsRowDxfId="321"/>
  </tableColumns>
  <tableStyleInfo name="TableStyleMedium1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3699400D-DEEA-4E15-BF68-574A892B9A49}" name="Tableau3425331" displayName="Tableau3425331" ref="C27:H34" totalsRowShown="0" headerRowDxfId="319" headerRowBorderDxfId="318">
  <tableColumns count="6">
    <tableColumn id="1" xr3:uid="{56620F35-89A4-4431-B8E5-5A370622C9F0}" name="Evaluative Questions" dataDxfId="317"/>
    <tableColumn id="2" xr3:uid="{1A2D310C-3FF3-4F78-BF32-3351C63B2F94}" name="Score (from 1 to 4)" dataDxfId="316"/>
    <tableColumn id="3" xr3:uid="{7903A1B9-01A9-42CC-B564-8D831F2EDB08}" name="Weighting" dataDxfId="315"/>
    <tableColumn id="4" xr3:uid="{6F95D91E-CE0A-4453-8B42-4D79666A62F2}" name="Weighted Score" dataDxfId="314">
      <calculatedColumnFormula>SUM(F22:F27)</calculatedColumnFormula>
    </tableColumn>
    <tableColumn id="5" xr3:uid="{80287BCA-B9C0-4DB6-B746-B575767F79D6}" name="Comments" dataDxfId="313"/>
    <tableColumn id="6" xr3:uid="{5C8143E1-12F8-4975-9733-2EEDBD85EA31}" name="Section of the Application Form" dataDxfId="312"/>
  </tableColumns>
  <tableStyleInfo name="TableStyleMedium1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F332D000-F308-408D-BAEA-CAE7E51750F3}" name="Tableau3386832" displayName="Tableau3386832" ref="C43:H47" totalsRowCount="1" headerRowDxfId="311" totalsRowDxfId="310" headerRowBorderDxfId="308" tableBorderDxfId="309">
  <tableColumns count="6">
    <tableColumn id="1" xr3:uid="{778803F1-5B31-40C5-B0F2-64922254DE18}" name="Evaluative Questions" totalsRowLabel="TOTAL" dataDxfId="306" totalsRowDxfId="307"/>
    <tableColumn id="2" xr3:uid="{69214AC3-54EE-414E-85A3-C283F36EC216}" name="Score (from 1 to 4)" dataDxfId="304" totalsRowDxfId="305"/>
    <tableColumn id="3" xr3:uid="{84BF81C4-DA61-4DA3-B729-176A2CFBA2F1}" name="Weighting" dataDxfId="302" totalsRowDxfId="303"/>
    <tableColumn id="4" xr3:uid="{F27811CD-3ED2-46CE-8130-111D644CF587}" name="Weighted Score" totalsRowFunction="custom" dataDxfId="300" totalsRowDxfId="301">
      <calculatedColumnFormula>Tableau3386832[[#This Row],[Score (from 1 to 4)]]*Tableau3386832[[#This Row],[Weighting]]</calculatedColumnFormula>
      <totalsRowFormula>SUM(Tableau3386832[Weighted Score])</totalsRowFormula>
    </tableColumn>
    <tableColumn id="5" xr3:uid="{E89F9A80-01E6-43CF-834D-0BC96C746D8D}" name="Comments" dataDxfId="298" totalsRowDxfId="299"/>
    <tableColumn id="6" xr3:uid="{79AE23EF-4A62-49EC-9803-F695ACED5518}" name="Section of the Application Form" dataDxfId="296" totalsRowDxfId="297"/>
  </tableColumns>
  <tableStyleInfo name="TableStyleMedium1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5FCE690-A53C-418F-8263-A07589D400E8}" name="Tableau33827933" displayName="Tableau33827933" ref="C37:H41" totalsRowCount="1" headerRowDxfId="295" totalsRowDxfId="294" headerRowBorderDxfId="292" tableBorderDxfId="293">
  <tableColumns count="6">
    <tableColumn id="1" xr3:uid="{CD39D276-9C78-4C80-909B-751132189EF7}" name="Evaluative Questions" totalsRowLabel="TOTAL" dataDxfId="290" totalsRowDxfId="291"/>
    <tableColumn id="2" xr3:uid="{68EA1B33-25AE-4F9D-94BF-4FEDB8AC4FDE}" name="Score (from 1 to 4)" dataDxfId="288" totalsRowDxfId="289"/>
    <tableColumn id="3" xr3:uid="{AC114C47-0B09-40AE-9C4D-1CD469FD350F}" name="Weighting" dataDxfId="286" totalsRowDxfId="287"/>
    <tableColumn id="4" xr3:uid="{487FB158-D1AE-4DF9-A14D-2A58D72A96B7}" name="Weighted Score" totalsRowFunction="custom" dataDxfId="284" totalsRowDxfId="285">
      <calculatedColumnFormula>Tableau33827933[[#This Row],[Score (from 1 to 4)]]*Tableau33827933[[#This Row],[Weighting]]</calculatedColumnFormula>
      <totalsRowFormula>SUM(F38:F40)</totalsRowFormula>
    </tableColumn>
    <tableColumn id="5" xr3:uid="{FBFECC55-3481-434E-B660-0FACA9DFCC85}" name="Comments" dataDxfId="282" totalsRowDxfId="283"/>
    <tableColumn id="6" xr3:uid="{5C80EA2C-0DD0-4ED1-86FC-E66A49E0FB8C}" name="Section of the Application Form" dataDxfId="280" totalsRowDxfId="281"/>
  </tableColumns>
  <tableStyleInfo name="TableStyleMedium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FC733461-C7D0-4873-9E83-51A1F1E0CE36}" name="Tableau336421034" displayName="Tableau336421034" ref="C20:H25" totalsRowCount="1" headerRowDxfId="279" totalsRowDxfId="278" headerRowBorderDxfId="277" totalsRowBorderDxfId="276">
  <tableColumns count="6">
    <tableColumn id="1" xr3:uid="{1153B31A-97DE-4122-95BC-07E6F8BE3B80}" name="Evaluative Questions" totalsRowLabel="TOTAL " dataDxfId="274" totalsRowDxfId="275"/>
    <tableColumn id="2" xr3:uid="{D61E450A-302A-49B0-8F6D-70E1DC8A129F}" name="Score (from 1 to 4)" dataDxfId="272" totalsRowDxfId="273"/>
    <tableColumn id="3" xr3:uid="{4579CDD6-94AF-45CA-B91E-2A248AF4E5E2}" name="Weighting" dataDxfId="270" totalsRowDxfId="271"/>
    <tableColumn id="4" xr3:uid="{BDDE9573-7EBD-43BA-AB66-637BAC64F3F2}" name="Weighted Score" totalsRowFunction="custom" dataDxfId="268" totalsRowDxfId="269">
      <calculatedColumnFormula>Tableau336421034[[#This Row],[Weighting]]*Tableau336421034[[#This Row],[Score (from 1 to 4)]]</calculatedColumnFormula>
      <totalsRowFormula>SUM(Tableau336421034[Weighted Score])</totalsRowFormula>
    </tableColumn>
    <tableColumn id="5" xr3:uid="{35F188EB-DB65-4A17-A398-51E46DA1BA8E}" name="Comments" dataDxfId="266" totalsRowDxfId="267"/>
    <tableColumn id="6" xr3:uid="{C9C05DE2-946E-4243-81BF-FD2D0E83D2AC}" name="Section of the Application Form" dataDxfId="264" totalsRowDxfId="265"/>
  </tableColumns>
  <tableStyleInfo name="TableStyleMedium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B7561A-3F46-4291-AA39-8404D6695D4E}" name="Tableau3386" displayName="Tableau3386" ref="C43:H47" totalsRowCount="1" headerRowDxfId="622" totalsRowDxfId="653" headerRowBorderDxfId="655" tableBorderDxfId="654">
  <tableColumns count="6">
    <tableColumn id="1" xr3:uid="{87EA32EF-A3B0-4BFE-BE06-CC0CCC2DFC55}" name="Evaluative Questions" totalsRowLabel="TOTAL" dataDxfId="652" totalsRowDxfId="621"/>
    <tableColumn id="2" xr3:uid="{D82B6AA7-4EA6-4757-84DB-51859A46E760}" name="Score (from 1 to 4)" dataDxfId="651" totalsRowDxfId="620"/>
    <tableColumn id="3" xr3:uid="{9FC4C9AD-CDA2-4915-B27D-E8D6A52F217F}" name="Weighting" dataDxfId="650" totalsRowDxfId="619"/>
    <tableColumn id="4" xr3:uid="{EA31BE64-14BB-49A1-9DAC-7BC870533149}" name="Weighted Score" totalsRowFunction="custom" dataDxfId="649" totalsRowDxfId="618">
      <calculatedColumnFormula>Tableau3386[[#This Row],[Score (from 1 to 4)]]*Tableau3386[[#This Row],[Weighting]]</calculatedColumnFormula>
      <totalsRowFormula>SUM(Tableau3386[Weighted Score])</totalsRowFormula>
    </tableColumn>
    <tableColumn id="5" xr3:uid="{6353F283-8E32-47F8-AE29-3FA4C257992C}" name="Comments" dataDxfId="648" totalsRowDxfId="617"/>
    <tableColumn id="6" xr3:uid="{C86C5BE3-691B-46E3-B8C0-E5D4D5EB0A4C}" name="Section of the Application Form" dataDxfId="647" totalsRowDxfId="616"/>
  </tableColumns>
  <tableStyleInfo name="TableStyleMedium1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1D9C0821-4052-4160-B639-DD65CD7A4075}" name="Tableau342531135" displayName="Tableau342531135" ref="C27:H34" totalsRowShown="0" headerRowDxfId="263" headerRowBorderDxfId="262">
  <tableColumns count="6">
    <tableColumn id="1" xr3:uid="{DD949465-E13E-40FC-8F2E-9CDBB6787E5A}" name="Evaluative Questions" dataDxfId="261"/>
    <tableColumn id="2" xr3:uid="{C1848EDE-331F-4344-B93D-CC9D18CA98EB}" name="Score (from 1 to 4)" dataDxfId="260"/>
    <tableColumn id="3" xr3:uid="{8909E690-D316-428B-A8D6-497853A5676E}" name="Weighting" dataDxfId="259"/>
    <tableColumn id="4" xr3:uid="{C4C7C86F-85C7-4629-87E6-F38E10C95DED}" name="Weighted Score" dataDxfId="258">
      <calculatedColumnFormula>SUM(F22:F27)</calculatedColumnFormula>
    </tableColumn>
    <tableColumn id="5" xr3:uid="{1C3140AE-BFE4-48C7-9FAB-2C6406C2600F}" name="Comments" dataDxfId="257"/>
    <tableColumn id="6" xr3:uid="{7EB63C7D-6B94-4FEB-94E1-F219485C7833}" name="Section of the Application Form" dataDxfId="256"/>
  </tableColumns>
  <tableStyleInfo name="TableStyleMedium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76350007-C2AE-4018-A382-D87D040254AF}" name="Tableau338681236" displayName="Tableau338681236" ref="C43:H47" totalsRowCount="1" headerRowDxfId="255" totalsRowDxfId="254" headerRowBorderDxfId="252" tableBorderDxfId="253">
  <tableColumns count="6">
    <tableColumn id="1" xr3:uid="{06323E61-9ADE-43F5-B02B-D28F60A51358}" name="Evaluative Questions" totalsRowLabel="TOTAL" dataDxfId="250" totalsRowDxfId="251"/>
    <tableColumn id="2" xr3:uid="{753829C2-6675-4648-B251-DD069B327CBD}" name="Score (from 1 to 4)" dataDxfId="248" totalsRowDxfId="249"/>
    <tableColumn id="3" xr3:uid="{879831CA-3EAA-44ED-86C0-1A2B4744AB0C}" name="Weighting" dataDxfId="246" totalsRowDxfId="247"/>
    <tableColumn id="4" xr3:uid="{2DC51832-2832-4D3E-9D5D-3DA80D3E787C}" name="Weighted Score" totalsRowFunction="custom" dataDxfId="244" totalsRowDxfId="245">
      <calculatedColumnFormula>Tableau338681236[[#This Row],[Score (from 1 to 4)]]*Tableau338681236[[#This Row],[Weighting]]</calculatedColumnFormula>
      <totalsRowFormula>SUM(Tableau338681236[Weighted Score])</totalsRowFormula>
    </tableColumn>
    <tableColumn id="5" xr3:uid="{DA2AC6D7-3236-404A-B986-BC60C7919FBA}" name="Comments" dataDxfId="242" totalsRowDxfId="243"/>
    <tableColumn id="6" xr3:uid="{A9B250C6-10E9-4D81-BCF9-42253FE30901}" name="Section of the Application Form" dataDxfId="240" totalsRowDxfId="241"/>
  </tableColumns>
  <tableStyleInfo name="TableStyleMedium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4984D0F8-9528-4EC9-8051-E1416D5F3722}" name="Tableau3382791337" displayName="Tableau3382791337" ref="C37:H41" totalsRowCount="1" headerRowDxfId="239" totalsRowDxfId="238" headerRowBorderDxfId="236" tableBorderDxfId="237">
  <tableColumns count="6">
    <tableColumn id="1" xr3:uid="{4F840D67-CCFF-451A-AC08-E19ABA30739D}" name="Evaluative Questions" totalsRowLabel="TOTAL" dataDxfId="234" totalsRowDxfId="235"/>
    <tableColumn id="2" xr3:uid="{B0BABAE6-5C26-4D91-8325-2C870433057E}" name="Score (from 1 to 4)" dataDxfId="232" totalsRowDxfId="233"/>
    <tableColumn id="3" xr3:uid="{DD14AEB5-5483-4F56-BFE5-A0E0A12A048B}" name="Weighting" dataDxfId="230" totalsRowDxfId="231"/>
    <tableColumn id="4" xr3:uid="{AF7BE779-4A50-4729-9D1F-E788FD53B842}" name="Weighted Score" totalsRowFunction="custom" dataDxfId="228" totalsRowDxfId="229">
      <calculatedColumnFormula>Tableau3382791337[[#This Row],[Score (from 1 to 4)]]*Tableau3382791337[[#This Row],[Weighting]]</calculatedColumnFormula>
      <totalsRowFormula>SUM(F38:F40)</totalsRowFormula>
    </tableColumn>
    <tableColumn id="5" xr3:uid="{93142714-BF16-483F-ADE7-27FA3076EF25}" name="Comments" dataDxfId="226" totalsRowDxfId="227"/>
    <tableColumn id="6" xr3:uid="{9A1A4CCC-C547-4035-AEC7-DAE64033D1B4}" name="Section of the Application Form" dataDxfId="224" totalsRowDxfId="225"/>
  </tableColumns>
  <tableStyleInfo name="TableStyleMedium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2CA7D4ED-7E68-476E-B092-FD51404A41F0}" name="Tableau33642103438" displayName="Tableau33642103438" ref="C20:H25" totalsRowCount="1" headerRowDxfId="223" totalsRowDxfId="222" headerRowBorderDxfId="221" totalsRowBorderDxfId="220">
  <tableColumns count="6">
    <tableColumn id="1" xr3:uid="{270F61BC-BC15-4C7B-AB54-1D73652A83E3}" name="Evaluative Questions" totalsRowLabel="TOTAL " dataDxfId="218" totalsRowDxfId="219"/>
    <tableColumn id="2" xr3:uid="{B156CCD1-0A8C-473E-9708-22DBB4B558DF}" name="Score (from 1 to 4)" dataDxfId="216" totalsRowDxfId="217"/>
    <tableColumn id="3" xr3:uid="{F81C3C66-4AE1-4CC3-87DF-AFC0013839AB}" name="Weighting" dataDxfId="214" totalsRowDxfId="215"/>
    <tableColumn id="4" xr3:uid="{FC6A1243-BA1B-4AE1-863A-F1ADA7809F78}" name="Weighted Score" totalsRowFunction="custom" dataDxfId="212" totalsRowDxfId="213">
      <calculatedColumnFormula>Tableau33642103438[[#This Row],[Weighting]]*Tableau33642103438[[#This Row],[Score (from 1 to 4)]]</calculatedColumnFormula>
      <totalsRowFormula>SUM(Tableau33642103438[Weighted Score])</totalsRowFormula>
    </tableColumn>
    <tableColumn id="5" xr3:uid="{15BD0D8D-ACA0-4EC7-9494-4D118E1D25A4}" name="Comments" dataDxfId="210" totalsRowDxfId="211"/>
    <tableColumn id="6" xr3:uid="{F2EBDEAA-6281-4AE7-9665-AE75DED4914E}" name="Section of the Application Form" dataDxfId="208" totalsRowDxfId="209"/>
  </tableColumns>
  <tableStyleInfo name="TableStyleMedium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13AFCC83-1AB1-4134-9CD8-1E86C7B72B34}" name="Tableau34253113539" displayName="Tableau34253113539" ref="C27:H34" totalsRowShown="0" headerRowDxfId="207" headerRowBorderDxfId="206">
  <tableColumns count="6">
    <tableColumn id="1" xr3:uid="{48F75DBA-2D5D-4248-9C1D-F5797D6EB336}" name="Evaluative Questions" dataDxfId="205"/>
    <tableColumn id="2" xr3:uid="{EEF954A0-0F94-4D26-84C5-41FF3CD916E7}" name="Score (from 1 to 4)" dataDxfId="204"/>
    <tableColumn id="3" xr3:uid="{A22EB1E6-93D6-4069-AC26-028F66BED6AD}" name="Weighting" dataDxfId="203"/>
    <tableColumn id="4" xr3:uid="{FC4A8CA0-1569-44F6-9FB9-0A7D51B12E88}" name="Weighted Score" dataDxfId="202">
      <calculatedColumnFormula>SUM(F22:F27)</calculatedColumnFormula>
    </tableColumn>
    <tableColumn id="5" xr3:uid="{736B6179-0702-4397-A88A-3C29FC37152F}" name="Comments" dataDxfId="201"/>
    <tableColumn id="6" xr3:uid="{2D3EEAC1-CE14-490A-879D-14AA49E357CD}" name="Section of the Application Form" dataDxfId="200"/>
  </tableColumns>
  <tableStyleInfo name="TableStyleMedium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3888E51A-0DC5-4D26-8606-5BEA3B6C324C}" name="Tableau33868123640" displayName="Tableau33868123640" ref="C43:H47" totalsRowCount="1" headerRowDxfId="199" totalsRowDxfId="198" headerRowBorderDxfId="196" tableBorderDxfId="197">
  <tableColumns count="6">
    <tableColumn id="1" xr3:uid="{4C0D0670-2667-4E11-8687-2EE5855DA4A6}" name="Evaluative Questions" totalsRowLabel="TOTAL" dataDxfId="194" totalsRowDxfId="195"/>
    <tableColumn id="2" xr3:uid="{E128294F-2424-4841-8444-E2BF7328848D}" name="Score (from 1 to 4)" dataDxfId="192" totalsRowDxfId="193"/>
    <tableColumn id="3" xr3:uid="{CB6F2E5B-2B9A-4814-A0BA-4BF2836A7828}" name="Weighting" dataDxfId="190" totalsRowDxfId="191"/>
    <tableColumn id="4" xr3:uid="{C464918E-BD82-420B-A9EA-37CFAB8B4055}" name="Weighted Score" totalsRowFunction="custom" dataDxfId="188" totalsRowDxfId="189">
      <calculatedColumnFormula>Tableau33868123640[[#This Row],[Score (from 1 to 4)]]*Tableau33868123640[[#This Row],[Weighting]]</calculatedColumnFormula>
      <totalsRowFormula>SUM(Tableau33868123640[Weighted Score])</totalsRowFormula>
    </tableColumn>
    <tableColumn id="5" xr3:uid="{7B9939FB-9C31-471A-90D2-555CE5D58D34}" name="Comments" dataDxfId="186" totalsRowDxfId="187"/>
    <tableColumn id="6" xr3:uid="{9556B0F5-D445-491F-9F18-432DF85E2A5A}" name="Section of the Application Form" dataDxfId="184" totalsRowDxfId="185"/>
  </tableColumns>
  <tableStyleInfo name="TableStyleMedium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9ADE422C-1BD6-4614-A6F0-0267A02B5F85}" name="Tableau338279133741" displayName="Tableau338279133741" ref="C37:H41" totalsRowCount="1" headerRowDxfId="183" totalsRowDxfId="182" headerRowBorderDxfId="180" tableBorderDxfId="181">
  <tableColumns count="6">
    <tableColumn id="1" xr3:uid="{DC4F6ACD-C46E-47D5-89A3-3376BB8F2BAC}" name="Evaluative Questions" totalsRowLabel="TOTAL" dataDxfId="178" totalsRowDxfId="179"/>
    <tableColumn id="2" xr3:uid="{69134CE8-3B3F-46D7-BF09-91479A1F6648}" name="Score (from 1 to 4)" dataDxfId="176" totalsRowDxfId="177"/>
    <tableColumn id="3" xr3:uid="{ED177457-049F-404F-BE38-366DC4A11E6B}" name="Weighting" dataDxfId="174" totalsRowDxfId="175"/>
    <tableColumn id="4" xr3:uid="{6EC16162-4290-4316-A559-3BCD1FF20D29}" name="Weighted Score" totalsRowFunction="custom" dataDxfId="172" totalsRowDxfId="173">
      <calculatedColumnFormula>Tableau338279133741[[#This Row],[Score (from 1 to 4)]]*Tableau338279133741[[#This Row],[Weighting]]</calculatedColumnFormula>
      <totalsRowFormula>SUM(F38:F40)</totalsRowFormula>
    </tableColumn>
    <tableColumn id="5" xr3:uid="{6F141DE3-C832-482D-935B-C513F4FF8545}" name="Comments" dataDxfId="170" totalsRowDxfId="171"/>
    <tableColumn id="6" xr3:uid="{061152B3-0FF9-47A9-9E12-E55E063B873B}" name="Section of the Application Form" dataDxfId="168" totalsRowDxfId="169"/>
  </tableColumns>
  <tableStyleInfo name="TableStyleMedium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5A41C2FB-2526-468C-8866-CF0FFC88F6B0}" name="Tableau3364210343842" displayName="Tableau3364210343842" ref="C20:H25" totalsRowCount="1" headerRowDxfId="167" totalsRowDxfId="166" headerRowBorderDxfId="165" totalsRowBorderDxfId="164">
  <tableColumns count="6">
    <tableColumn id="1" xr3:uid="{F9B9A2B8-4BC2-4B86-9235-5A13CCE9D608}" name="Evaluative Questions" totalsRowLabel="TOTAL " dataDxfId="162" totalsRowDxfId="163"/>
    <tableColumn id="2" xr3:uid="{8D957A6E-1891-4159-B4FD-A45996941D08}" name="Score (from 1 to 4)" dataDxfId="160" totalsRowDxfId="161"/>
    <tableColumn id="3" xr3:uid="{D719A44A-773F-48C8-BA3E-B45A3C654DB9}" name="Weighting" dataDxfId="158" totalsRowDxfId="159"/>
    <tableColumn id="4" xr3:uid="{A7BC408E-94C9-4BCA-B1BE-E1F22535E22B}" name="Weighted Score" totalsRowFunction="custom" dataDxfId="156" totalsRowDxfId="157">
      <calculatedColumnFormula>Tableau3364210343842[[#This Row],[Weighting]]*Tableau3364210343842[[#This Row],[Score (from 1 to 4)]]</calculatedColumnFormula>
      <totalsRowFormula>SUM(Tableau3364210343842[Weighted Score])</totalsRowFormula>
    </tableColumn>
    <tableColumn id="5" xr3:uid="{52EFF0D3-2C27-4504-A0E2-71C856FD2CAB}" name="Comments" dataDxfId="154" totalsRowDxfId="155"/>
    <tableColumn id="6" xr3:uid="{531A9A8D-0999-419C-9C72-95C9B3416C4B}" name="Section of the Application Form" dataDxfId="152" totalsRowDxfId="153"/>
  </tableColumns>
  <tableStyleInfo name="TableStyleMedium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372E19F8-FE0E-4935-81B2-567C1AF61E9D}" name="Tableau3425311353943" displayName="Tableau3425311353943" ref="C27:H34" totalsRowShown="0" headerRowDxfId="151" headerRowBorderDxfId="150">
  <tableColumns count="6">
    <tableColumn id="1" xr3:uid="{069EB877-A166-44AA-B8A8-A727AAFB7469}" name="Evaluative Questions" dataDxfId="149"/>
    <tableColumn id="2" xr3:uid="{D4382DC4-D8BF-4D0B-A0F0-8012E4DF5D1A}" name="Score (from 1 to 4)" dataDxfId="148"/>
    <tableColumn id="3" xr3:uid="{D9073A98-F980-4466-AB1B-1F88A8A88D2E}" name="Weighting" dataDxfId="147"/>
    <tableColumn id="4" xr3:uid="{B5A7B652-15FC-40C3-AE4A-05363BBBFA42}" name="Weighted Score" dataDxfId="146">
      <calculatedColumnFormula>SUM(F22:F27)</calculatedColumnFormula>
    </tableColumn>
    <tableColumn id="5" xr3:uid="{63425580-3257-4398-A158-43F7B4999A6C}" name="Comments" dataDxfId="145"/>
    <tableColumn id="6" xr3:uid="{54326336-54DB-430B-9A1B-EE1D4262089C}" name="Section of the Application Form" dataDxfId="144"/>
  </tableColumns>
  <tableStyleInfo name="TableStyleMedium1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901542B5-268D-4F9A-9C19-CF14A09EB4C2}" name="Tableau3386812364044" displayName="Tableau3386812364044" ref="C43:H47" totalsRowCount="1" headerRowDxfId="143" totalsRowDxfId="142" headerRowBorderDxfId="140" tableBorderDxfId="141">
  <tableColumns count="6">
    <tableColumn id="1" xr3:uid="{2240A76E-0F4A-47DB-9C3C-D756D46E5BF5}" name="Evaluative Questions" totalsRowLabel="TOTAL" dataDxfId="138" totalsRowDxfId="139"/>
    <tableColumn id="2" xr3:uid="{517A4CAA-3FB2-49A6-BAEE-02AE9091EF62}" name="Score (from 1 to 4)" dataDxfId="136" totalsRowDxfId="137"/>
    <tableColumn id="3" xr3:uid="{FD471248-C3B9-4EBA-B7E6-078D21F0A268}" name="Weighting" dataDxfId="134" totalsRowDxfId="135"/>
    <tableColumn id="4" xr3:uid="{0D558F2B-8EE2-4AE9-90AF-3973D9FB80EA}" name="Weighted Score" totalsRowFunction="custom" dataDxfId="132" totalsRowDxfId="133">
      <calculatedColumnFormula>Tableau3386812364044[[#This Row],[Score (from 1 to 4)]]*Tableau3386812364044[[#This Row],[Weighting]]</calculatedColumnFormula>
      <totalsRowFormula>SUM(Tableau3386812364044[Weighted Score])</totalsRowFormula>
    </tableColumn>
    <tableColumn id="5" xr3:uid="{2482CA21-1517-4484-AD2C-F087301FD356}" name="Comments" dataDxfId="130" totalsRowDxfId="131"/>
    <tableColumn id="6" xr3:uid="{2F832127-9EC0-4877-9070-56F1EC73B255}" name="Section of the Application Form" dataDxfId="128" totalsRowDxfId="129"/>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559CA0C-DB71-4A82-B961-08CCC546132C}" name="Tableau33827" displayName="Tableau33827" ref="C37:H41" totalsRowCount="1" headerRowDxfId="629" totalsRowDxfId="644" headerRowBorderDxfId="646" tableBorderDxfId="645">
  <tableColumns count="6">
    <tableColumn id="1" xr3:uid="{F9AEE95E-B145-4FB0-BA74-4BE3463337AB}" name="Evaluative Questions" totalsRowLabel="TOTAL" dataDxfId="643" totalsRowDxfId="628"/>
    <tableColumn id="2" xr3:uid="{67225E3A-81F2-4612-BF7A-0BADCB9AD931}" name="Score (from 1 to 4)" dataDxfId="642" totalsRowDxfId="627"/>
    <tableColumn id="3" xr3:uid="{5FD74C40-B6F3-4B76-9E56-2FCF787A8316}" name="Weighting" dataDxfId="641" totalsRowDxfId="626"/>
    <tableColumn id="4" xr3:uid="{D1690CC8-568D-4715-8A76-E407D6AD1906}" name="Weighted Score" totalsRowFunction="custom" dataDxfId="640" totalsRowDxfId="625">
      <calculatedColumnFormula>Tableau33827[[#This Row],[Score (from 1 to 4)]]*Tableau33827[[#This Row],[Weighting]]</calculatedColumnFormula>
      <totalsRowFormula>SUM(F38:F40)</totalsRowFormula>
    </tableColumn>
    <tableColumn id="5" xr3:uid="{DC8E8DF9-F7EB-456D-9E2A-B4CA74CAD3D4}" name="Comments" dataDxfId="639" totalsRowDxfId="624"/>
    <tableColumn id="6" xr3:uid="{E4B5F1B7-FCA2-463A-9964-0F60F0B53379}" name="Section of the Application Form" dataDxfId="638" totalsRowDxfId="623"/>
  </tableColumns>
  <tableStyleInfo name="TableStyleMedium1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D5EF567C-8965-4856-9B82-76D1F0B5D299}" name="Tableau33827913374145" displayName="Tableau33827913374145" ref="C37:H41" totalsRowCount="1" headerRowDxfId="127" totalsRowDxfId="126" headerRowBorderDxfId="124" tableBorderDxfId="125">
  <tableColumns count="6">
    <tableColumn id="1" xr3:uid="{19CB6D21-BC20-42A6-9079-C5C627BEDB90}" name="Evaluative Questions" totalsRowLabel="TOTAL" dataDxfId="122" totalsRowDxfId="123"/>
    <tableColumn id="2" xr3:uid="{0F3116FF-EC28-4819-824D-FADF4AA4E17A}" name="Score (from 1 to 4)" dataDxfId="120" totalsRowDxfId="121"/>
    <tableColumn id="3" xr3:uid="{1C144247-FA97-401E-BD9B-535D2BA83078}" name="Weighting" dataDxfId="118" totalsRowDxfId="119"/>
    <tableColumn id="4" xr3:uid="{3EAD55FD-32A9-476A-8F77-22225DFFB375}" name="Weighted Score" totalsRowFunction="custom" dataDxfId="116" totalsRowDxfId="117">
      <calculatedColumnFormula>Tableau33827913374145[[#This Row],[Score (from 1 to 4)]]*Tableau33827913374145[[#This Row],[Weighting]]</calculatedColumnFormula>
      <totalsRowFormula>SUM(F38:F40)</totalsRowFormula>
    </tableColumn>
    <tableColumn id="5" xr3:uid="{DE3D03CB-41F0-4DB3-B350-91E550A2F009}" name="Comments" dataDxfId="114" totalsRowDxfId="115"/>
    <tableColumn id="6" xr3:uid="{89E2E4ED-F0EB-40C0-B8F9-6AFA773412C2}" name="Section of the Application Form" dataDxfId="112" totalsRowDxfId="113"/>
  </tableColumns>
  <tableStyleInfo name="TableStyleMedium1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E82E6EB5-AA6C-4B86-9F8E-01309E2D8E7F}" name="Tableau336421034384246" displayName="Tableau336421034384246" ref="C20:H25" totalsRowCount="1" headerRowDxfId="111" totalsRowDxfId="110" headerRowBorderDxfId="109" totalsRowBorderDxfId="108">
  <tableColumns count="6">
    <tableColumn id="1" xr3:uid="{0FE29EAF-F291-4F4F-B022-1E826F868A0A}" name="Evaluative Questions" totalsRowLabel="TOTAL " dataDxfId="106" totalsRowDxfId="107"/>
    <tableColumn id="2" xr3:uid="{F8601A75-651F-4B67-95F4-EA3050343711}" name="Score (from 1 to 4)" dataDxfId="104" totalsRowDxfId="105"/>
    <tableColumn id="3" xr3:uid="{56076021-DC9A-4CD7-99B0-2F4CCC30D2A6}" name="Weighting" dataDxfId="102" totalsRowDxfId="103"/>
    <tableColumn id="4" xr3:uid="{670C9622-05D1-4E18-9B97-58F8F4FCCBE1}" name="Weighted Score" totalsRowFunction="custom" dataDxfId="100" totalsRowDxfId="101">
      <calculatedColumnFormula>Tableau336421034384246[[#This Row],[Weighting]]*Tableau336421034384246[[#This Row],[Score (from 1 to 4)]]</calculatedColumnFormula>
      <totalsRowFormula>SUM(Tableau336421034384246[Weighted Score])</totalsRowFormula>
    </tableColumn>
    <tableColumn id="5" xr3:uid="{84F622D7-15D1-4C0A-B33E-11CF1EEEE1EE}" name="Comments" dataDxfId="98" totalsRowDxfId="99"/>
    <tableColumn id="6" xr3:uid="{E96AA0FA-A355-4D42-B4D5-B87E575B0C09}" name="Section of the Application Form" dataDxfId="96" totalsRowDxfId="97"/>
  </tableColumns>
  <tableStyleInfo name="TableStyleMedium1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FF57D16-4976-4783-8CFA-2A3907CC54BB}" name="Tableau342531135394347" displayName="Tableau342531135394347" ref="C27:H34" totalsRowShown="0" headerRowDxfId="95" headerRowBorderDxfId="94">
  <tableColumns count="6">
    <tableColumn id="1" xr3:uid="{1B7C66B1-2B0E-4FBF-89C8-1DF31ED95F8F}" name="Evaluative Questions" dataDxfId="93"/>
    <tableColumn id="2" xr3:uid="{32E49FE6-8C57-4FEF-87E6-1A10D837194F}" name="Score (from 1 to 4)" dataDxfId="92"/>
    <tableColumn id="3" xr3:uid="{4B6CD465-15F4-4C66-8504-CABA13A1C9B5}" name="Weighting" dataDxfId="91"/>
    <tableColumn id="4" xr3:uid="{C73D211C-08AB-49DB-B2C9-BAA28719A108}" name="Weighted Score" dataDxfId="90">
      <calculatedColumnFormula>SUM(F22:F27)</calculatedColumnFormula>
    </tableColumn>
    <tableColumn id="5" xr3:uid="{C0C3214F-4939-4E26-A607-81628F957C8A}" name="Comments" dataDxfId="89"/>
    <tableColumn id="6" xr3:uid="{732F6D02-562B-4E66-8B2E-BCC7DF80ED77}" name="Section of the Application Form" dataDxfId="88"/>
  </tableColumns>
  <tableStyleInfo name="TableStyleMedium1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D24D14FC-19B7-4A79-A381-AA5F0D5D2352}" name="Tableau338681236404448" displayName="Tableau338681236404448" ref="C43:H47" totalsRowCount="1" headerRowDxfId="87" totalsRowDxfId="86" headerRowBorderDxfId="84" tableBorderDxfId="85">
  <tableColumns count="6">
    <tableColumn id="1" xr3:uid="{85B23C98-A9EF-41EB-812B-ED5D2C8F943B}" name="Evaluative Questions" totalsRowLabel="TOTAL" dataDxfId="82" totalsRowDxfId="83"/>
    <tableColumn id="2" xr3:uid="{B80DF73D-6849-4135-816E-0C12BB609E5C}" name="Score (from 1 to 4)" dataDxfId="80" totalsRowDxfId="81"/>
    <tableColumn id="3" xr3:uid="{C22D77A0-A102-4456-B33C-07DD69DE9259}" name="Weighting" dataDxfId="78" totalsRowDxfId="79"/>
    <tableColumn id="4" xr3:uid="{DFBCD268-B602-465C-8AC8-8452E51447B3}" name="Weighted Score" totalsRowFunction="custom" dataDxfId="76" totalsRowDxfId="77">
      <calculatedColumnFormula>Tableau338681236404448[[#This Row],[Score (from 1 to 4)]]*Tableau338681236404448[[#This Row],[Weighting]]</calculatedColumnFormula>
      <totalsRowFormula>SUM(Tableau338681236404448[Weighted Score])</totalsRowFormula>
    </tableColumn>
    <tableColumn id="5" xr3:uid="{5125905E-FCE3-4752-9276-AEC3823CCA56}" name="Comments" dataDxfId="74" totalsRowDxfId="75"/>
    <tableColumn id="6" xr3:uid="{CD94F365-F669-468B-9656-F4529E4D94C9}" name="Section of the Application Form" dataDxfId="72" totalsRowDxfId="73"/>
  </tableColumns>
  <tableStyleInfo name="TableStyleMedium1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6804BE4F-8F5E-46F3-AAC3-78D20A9865E5}" name="Tableau3382791337414549" displayName="Tableau3382791337414549" ref="C37:H41" totalsRowCount="1" headerRowDxfId="71" totalsRowDxfId="70" headerRowBorderDxfId="68" tableBorderDxfId="69">
  <tableColumns count="6">
    <tableColumn id="1" xr3:uid="{69C8FF21-B811-4164-910F-1D01E1E7878F}" name="Evaluative Questions" totalsRowLabel="TOTAL" dataDxfId="66" totalsRowDxfId="67"/>
    <tableColumn id="2" xr3:uid="{948AEC65-EF5C-40CE-8255-BD2D50BF925E}" name="Score (from 1 to 4)" dataDxfId="64" totalsRowDxfId="65"/>
    <tableColumn id="3" xr3:uid="{87763B18-5140-4810-8867-79AD104CF2ED}" name="Weighting" dataDxfId="62" totalsRowDxfId="63"/>
    <tableColumn id="4" xr3:uid="{864DA097-12EC-4B33-9A60-1417435A22C6}" name="Weighted Score" totalsRowFunction="custom" dataDxfId="60" totalsRowDxfId="61">
      <calculatedColumnFormula>Tableau3382791337414549[[#This Row],[Score (from 1 to 4)]]*Tableau3382791337414549[[#This Row],[Weighting]]</calculatedColumnFormula>
      <totalsRowFormula>SUM(F38:F40)</totalsRowFormula>
    </tableColumn>
    <tableColumn id="5" xr3:uid="{19B370D1-686E-48D7-9C5C-97E7707E1E6F}" name="Comments" dataDxfId="58" totalsRowDxfId="59"/>
    <tableColumn id="6" xr3:uid="{170AB7D5-A80F-449C-A591-5E6F6D1D67D3}" name="Section of the Application Form" dataDxfId="56" totalsRowDxfId="57"/>
  </tableColumns>
  <tableStyleInfo name="TableStyleMedium1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507B553F-A153-42EF-8D4C-AB97DAACE604}" name="Tableau336421034384250" displayName="Tableau336421034384250" ref="C20:H25" totalsRowCount="1" headerRowDxfId="55" totalsRowDxfId="54" headerRowBorderDxfId="53" totalsRowBorderDxfId="52">
  <tableColumns count="6">
    <tableColumn id="1" xr3:uid="{540AAD40-5611-4140-A1AF-9E61FB2116F9}" name="Evaluative Questions" totalsRowLabel="TOTAL " dataDxfId="50" totalsRowDxfId="51"/>
    <tableColumn id="2" xr3:uid="{F796925A-37E0-468E-B1F6-15276650081A}" name="Score (from 1 to 4)" dataDxfId="48" totalsRowDxfId="49"/>
    <tableColumn id="3" xr3:uid="{BF4CA9A7-8464-47DC-A6CD-F09F94222C3A}" name="Weighting" dataDxfId="46" totalsRowDxfId="47"/>
    <tableColumn id="4" xr3:uid="{1C3EC4E2-BEFF-49BD-AECC-7779ED2477A4}" name="Weighted Score" totalsRowFunction="custom" dataDxfId="44" totalsRowDxfId="45">
      <calculatedColumnFormula>Tableau336421034384250[[#This Row],[Weighting]]*Tableau336421034384250[[#This Row],[Score (from 1 to 4)]]</calculatedColumnFormula>
      <totalsRowFormula>SUM(Tableau336421034384250[Weighted Score])</totalsRowFormula>
    </tableColumn>
    <tableColumn id="5" xr3:uid="{6288D674-0681-4A08-A0F5-A98ABF1E6F4D}" name="Comments" dataDxfId="42" totalsRowDxfId="43"/>
    <tableColumn id="6" xr3:uid="{06323E31-F02B-4A62-8762-555ACB24BB2C}" name="Section of the Application Form" dataDxfId="40" totalsRowDxfId="41"/>
  </tableColumns>
  <tableStyleInfo name="TableStyleMedium1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C7F8E97A-A1C5-4245-954E-8B23958CA46F}" name="Tableau342531135394351" displayName="Tableau342531135394351" ref="C27:H34" totalsRowShown="0" headerRowDxfId="39" headerRowBorderDxfId="38">
  <tableColumns count="6">
    <tableColumn id="1" xr3:uid="{A308A7AC-6908-4560-8875-4C4079A28CA4}" name="Evaluative Questions" dataDxfId="37"/>
    <tableColumn id="2" xr3:uid="{80414E50-953E-41EF-89C4-11A9B0B0FF62}" name="Score (from 1 to 4)" dataDxfId="36"/>
    <tableColumn id="3" xr3:uid="{0340400B-C4E1-4B9E-B1E9-5EBDB5E887A2}" name="Weighting" dataDxfId="35"/>
    <tableColumn id="4" xr3:uid="{1A9BA190-1A05-4453-A0BF-A698B475E71F}" name="Weighted Score" dataDxfId="34">
      <calculatedColumnFormula>SUM(F22:F27)</calculatedColumnFormula>
    </tableColumn>
    <tableColumn id="5" xr3:uid="{76D2005B-1D34-472A-9572-EBBC452E9D36}" name="Comments" dataDxfId="33"/>
    <tableColumn id="6" xr3:uid="{B2265027-0479-4262-8349-B0CCEEF1CF74}" name="Section of the Application Form" dataDxfId="32"/>
  </tableColumns>
  <tableStyleInfo name="TableStyleMedium1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3B1F0835-0848-44B7-BECA-6D1F4E10987A}" name="Tableau338681236404452" displayName="Tableau338681236404452" ref="C43:H47" totalsRowCount="1" headerRowDxfId="31" totalsRowDxfId="30" headerRowBorderDxfId="28" tableBorderDxfId="29">
  <tableColumns count="6">
    <tableColumn id="1" xr3:uid="{EC8CA093-0785-4A2A-A0C9-FFD872FBA05C}" name="Evaluative Questions" totalsRowLabel="TOTAL" dataDxfId="26" totalsRowDxfId="27"/>
    <tableColumn id="2" xr3:uid="{A10B2E2D-49C6-4CE3-BFF8-ACDF1DAED87D}" name="Score (from 1 to 4)" dataDxfId="24" totalsRowDxfId="25"/>
    <tableColumn id="3" xr3:uid="{FACE55C8-DF3B-4B18-B23D-94885565AEDC}" name="Weighting" dataDxfId="22" totalsRowDxfId="23"/>
    <tableColumn id="4" xr3:uid="{AD8D3CDA-938A-4B51-B009-E6B11B7759F3}" name="Weighted Score" totalsRowFunction="custom" dataDxfId="20" totalsRowDxfId="21">
      <calculatedColumnFormula>Tableau338681236404452[[#This Row],[Score (from 1 to 4)]]*Tableau338681236404452[[#This Row],[Weighting]]</calculatedColumnFormula>
      <totalsRowFormula>SUM(Tableau338681236404452[Weighted Score])</totalsRowFormula>
    </tableColumn>
    <tableColumn id="5" xr3:uid="{904E6951-7997-4B4E-B12B-CEA133D288CA}" name="Comments" dataDxfId="18" totalsRowDxfId="19"/>
    <tableColumn id="6" xr3:uid="{F95C6764-C43F-4B52-A735-27D70BE2A951}" name="Section of the Application Form" dataDxfId="16" totalsRowDxfId="17"/>
  </tableColumns>
  <tableStyleInfo name="TableStyleMedium1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E1C84B03-68B4-4B8E-87FD-3580F9B197C2}" name="Tableau3382791337414553" displayName="Tableau3382791337414553" ref="C37:H41" totalsRowCount="1" headerRowDxfId="15" totalsRowDxfId="14" headerRowBorderDxfId="12" tableBorderDxfId="13">
  <tableColumns count="6">
    <tableColumn id="1" xr3:uid="{BFA9090A-0317-4145-B98E-A3B982E837F5}" name="Evaluative Questions" totalsRowLabel="TOTAL" dataDxfId="10" totalsRowDxfId="11"/>
    <tableColumn id="2" xr3:uid="{A8CDE2CD-64F4-4936-8763-74BC3A326E99}" name="Score (from 1 to 4)" dataDxfId="8" totalsRowDxfId="9"/>
    <tableColumn id="3" xr3:uid="{7B6B2003-4647-4801-983E-E2B3294556FF}" name="Weighting" dataDxfId="6" totalsRowDxfId="7"/>
    <tableColumn id="4" xr3:uid="{007F5CFE-4174-497D-9D07-B9538F54BB24}" name="Weighted Score" totalsRowFunction="custom" dataDxfId="4" totalsRowDxfId="5">
      <calculatedColumnFormula>Tableau3382791337414553[[#This Row],[Score (from 1 to 4)]]*Tableau3382791337414553[[#This Row],[Weighting]]</calculatedColumnFormula>
      <totalsRowFormula>SUM(F38:F40)</totalsRowFormula>
    </tableColumn>
    <tableColumn id="5" xr3:uid="{DBEC0625-30BE-457C-8B57-7A6D398B7CF1}" name="Comments" dataDxfId="2" totalsRowDxfId="3"/>
    <tableColumn id="6" xr3:uid="{3987F138-B166-4E98-B7B4-CBF3A62FC53E}" name="Section of the Application Form" dataDxfId="0" totalsRowDxfId="1"/>
  </tableColumns>
  <tableStyleInfo name="TableStyleMedium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52B719E-1612-4A3E-98F1-3B101565AABC}" name="Tableau33642" displayName="Tableau33642" ref="C20:H25" totalsRowCount="1" headerRowDxfId="615" totalsRowDxfId="614" headerRowBorderDxfId="613" totalsRowBorderDxfId="612">
  <tableColumns count="6">
    <tableColumn id="1" xr3:uid="{B88FD6DA-728D-4DAC-9014-5894BDDEE720}" name="Evaluative Questions" totalsRowLabel="TOTAL " dataDxfId="610" totalsRowDxfId="611"/>
    <tableColumn id="2" xr3:uid="{6B21F89F-D095-4479-BE49-76D9787D132E}" name="Score (from 1 to 4)" dataDxfId="608" totalsRowDxfId="609"/>
    <tableColumn id="3" xr3:uid="{C81E6AD3-2A73-47A1-9242-8B31DC1E75A4}" name="Weighting" dataDxfId="606" totalsRowDxfId="607"/>
    <tableColumn id="4" xr3:uid="{B6E7378F-2B67-4DB0-A3E2-EEC5DC160665}" name="Weighted Score" totalsRowFunction="custom" dataDxfId="604" totalsRowDxfId="605">
      <calculatedColumnFormula>Tableau33642[[#This Row],[Weighting]]*Tableau33642[[#This Row],[Score (from 1 to 4)]]</calculatedColumnFormula>
      <totalsRowFormula>SUM(Tableau33642[Weighted Score])</totalsRowFormula>
    </tableColumn>
    <tableColumn id="5" xr3:uid="{41D59DE3-54EB-49A9-B833-3C3E0BDC1497}" name="Comments" dataDxfId="602" totalsRowDxfId="603"/>
    <tableColumn id="6" xr3:uid="{C869BBAE-3C04-46C0-9843-991891C5779C}" name="Section of the Application Form" dataDxfId="600" totalsRowDxfId="601"/>
  </tableColumns>
  <tableStyleInfo name="TableStyleMedium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5EF9663-77B4-4B2A-A1BB-149AB86EC39C}" name="Tableau34253" displayName="Tableau34253" ref="C27:H34" totalsRowShown="0" headerRowDxfId="599" headerRowBorderDxfId="598">
  <tableColumns count="6">
    <tableColumn id="1" xr3:uid="{DBBEC14A-FCE7-4038-8FEB-B075203F106B}" name="Evaluative Questions" dataDxfId="597"/>
    <tableColumn id="2" xr3:uid="{91A97916-4DE4-420F-8733-242B0B83EA0A}" name="Score (from 1 to 4)" dataDxfId="596"/>
    <tableColumn id="3" xr3:uid="{FBB912A3-EF28-4559-B84E-4D3F963EB8D7}" name="Weighting" dataDxfId="595"/>
    <tableColumn id="4" xr3:uid="{2472E004-2E4E-42C7-9521-7E4740AFCD0A}" name="Weighted Score" dataDxfId="594">
      <calculatedColumnFormula>SUM(F22:F27)</calculatedColumnFormula>
    </tableColumn>
    <tableColumn id="5" xr3:uid="{B673D6A4-DF82-4151-BA5E-237CCF0B623A}" name="Comments" dataDxfId="593"/>
    <tableColumn id="6" xr3:uid="{1A662667-7F5B-49C3-B79C-A11AAEC91BBD}" name="Section of the Application Form" dataDxfId="592"/>
  </tableColumns>
  <tableStyleInfo name="TableStyleMedium1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7643C6C-CB0B-4ABB-8CE9-7D43BA64EEFB}" name="Tableau33868" displayName="Tableau33868" ref="C43:H47" totalsRowCount="1" headerRowDxfId="591" totalsRowDxfId="590" headerRowBorderDxfId="588" tableBorderDxfId="589">
  <tableColumns count="6">
    <tableColumn id="1" xr3:uid="{5975F132-41C9-4064-9E84-D18243275E4D}" name="Evaluative Questions" totalsRowLabel="TOTAL" dataDxfId="586" totalsRowDxfId="587"/>
    <tableColumn id="2" xr3:uid="{669D3EAC-9085-4EE9-B96E-5635D552C096}" name="Score (from 1 to 4)" dataDxfId="584" totalsRowDxfId="585"/>
    <tableColumn id="3" xr3:uid="{0E8659C3-D490-4EE1-92E3-DFC6C3846989}" name="Weighting" dataDxfId="582" totalsRowDxfId="583"/>
    <tableColumn id="4" xr3:uid="{6EAA8632-DC17-4C59-A1FC-E48DC67F547F}" name="Weighted Score" totalsRowFunction="custom" dataDxfId="580" totalsRowDxfId="581">
      <calculatedColumnFormula>Tableau33868[[#This Row],[Score (from 1 to 4)]]*Tableau33868[[#This Row],[Weighting]]</calculatedColumnFormula>
      <totalsRowFormula>SUM(Tableau33868[Weighted Score])</totalsRowFormula>
    </tableColumn>
    <tableColumn id="5" xr3:uid="{D14E87BB-5589-4902-B9FD-188F28F1FABB}" name="Comments" dataDxfId="578" totalsRowDxfId="579"/>
    <tableColumn id="6" xr3:uid="{5502097F-8648-4E78-893F-A101CD11D526}" name="Section of the Application Form" dataDxfId="576" totalsRowDxfId="577"/>
  </tableColumns>
  <tableStyleInfo name="TableStyleMedium1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475FFD7-62D9-48DE-9CB3-5BD1B321665B}" name="Tableau338279" displayName="Tableau338279" ref="C37:H41" totalsRowCount="1" headerRowDxfId="575" totalsRowDxfId="574" headerRowBorderDxfId="572" tableBorderDxfId="573">
  <tableColumns count="6">
    <tableColumn id="1" xr3:uid="{92815466-A316-4184-A475-700AC07A8F95}" name="Evaluative Questions" totalsRowLabel="TOTAL" dataDxfId="570" totalsRowDxfId="571"/>
    <tableColumn id="2" xr3:uid="{6A8FA2FA-7D76-49AC-A857-71DC6BB19D88}" name="Score (from 1 to 4)" dataDxfId="568" totalsRowDxfId="569"/>
    <tableColumn id="3" xr3:uid="{F80D7825-3403-48D1-966E-AB58B3827040}" name="Weighting" dataDxfId="566" totalsRowDxfId="567"/>
    <tableColumn id="4" xr3:uid="{3834BF11-AC2A-40FC-88EF-1397435C2F55}" name="Weighted Score" totalsRowFunction="custom" dataDxfId="564" totalsRowDxfId="565">
      <calculatedColumnFormula>Tableau338279[[#This Row],[Score (from 1 to 4)]]*Tableau338279[[#This Row],[Weighting]]</calculatedColumnFormula>
      <totalsRowFormula>SUM(F38:F40)</totalsRowFormula>
    </tableColumn>
    <tableColumn id="5" xr3:uid="{DAB33C4D-747F-4A90-9279-5A9CFDBF7854}" name="Comments" dataDxfId="562" totalsRowDxfId="563"/>
    <tableColumn id="6" xr3:uid="{BE383656-9FF1-4092-96D6-48B480280F0E}" name="Section of the Application Form" dataDxfId="560" totalsRowDxfId="561"/>
  </tableColumns>
  <tableStyleInfo name="TableStyleMedium1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DC08D51-B234-4523-9C82-08809499C567}" name="Tableau3364210" displayName="Tableau3364210" ref="C20:H25" totalsRowCount="1" headerRowDxfId="559" totalsRowDxfId="558" headerRowBorderDxfId="557" totalsRowBorderDxfId="556">
  <tableColumns count="6">
    <tableColumn id="1" xr3:uid="{B84BD4A0-F13E-42C8-B08D-6542C4D84D6F}" name="Evaluative Questions" totalsRowLabel="TOTAL " dataDxfId="554" totalsRowDxfId="555"/>
    <tableColumn id="2" xr3:uid="{5AEE7C89-3DB5-4E51-9324-28105F91B046}" name="Score (from 1 to 4)" dataDxfId="552" totalsRowDxfId="553"/>
    <tableColumn id="3" xr3:uid="{3C33AE16-6DF3-41D2-8420-7B744D57A5CD}" name="Weighting" dataDxfId="550" totalsRowDxfId="551"/>
    <tableColumn id="4" xr3:uid="{C866A169-1663-479B-BE3D-E4996909D204}" name="Weighted Score" totalsRowFunction="custom" dataDxfId="548" totalsRowDxfId="549">
      <calculatedColumnFormula>Tableau3364210[[#This Row],[Weighting]]*Tableau3364210[[#This Row],[Score (from 1 to 4)]]</calculatedColumnFormula>
      <totalsRowFormula>SUM(Tableau3364210[Weighted Score])</totalsRowFormula>
    </tableColumn>
    <tableColumn id="5" xr3:uid="{9F451221-BA61-43A7-A5A7-26D9D08F0530}" name="Comments" dataDxfId="546" totalsRowDxfId="547"/>
    <tableColumn id="6" xr3:uid="{4F9BD860-77B7-469F-8F3C-5F31D9901EE9}" name="Section of the Application Form" dataDxfId="544" totalsRowDxfId="545"/>
  </tableColumns>
  <tableStyleInfo name="TableStyleMedium1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40.xml"/><Relationship Id="rId5" Type="http://schemas.openxmlformats.org/officeDocument/2006/relationships/table" Target="../tables/table39.xml"/><Relationship Id="rId4" Type="http://schemas.openxmlformats.org/officeDocument/2006/relationships/table" Target="../tables/table38.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4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44.xml"/><Relationship Id="rId5" Type="http://schemas.openxmlformats.org/officeDocument/2006/relationships/table" Target="../tables/table43.xml"/><Relationship Id="rId4" Type="http://schemas.openxmlformats.org/officeDocument/2006/relationships/table" Target="../tables/table4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45.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table" Target="../tables/table48.xml"/><Relationship Id="rId5" Type="http://schemas.openxmlformats.org/officeDocument/2006/relationships/table" Target="../tables/table47.xml"/><Relationship Id="rId4" Type="http://schemas.openxmlformats.org/officeDocument/2006/relationships/table" Target="../tables/table46.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6.xml"/><Relationship Id="rId5" Type="http://schemas.openxmlformats.org/officeDocument/2006/relationships/table" Target="../tables/table15.xml"/><Relationship Id="rId4" Type="http://schemas.openxmlformats.org/officeDocument/2006/relationships/table" Target="../tables/table1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20.xml"/><Relationship Id="rId5" Type="http://schemas.openxmlformats.org/officeDocument/2006/relationships/table" Target="../tables/table19.xml"/><Relationship Id="rId4" Type="http://schemas.openxmlformats.org/officeDocument/2006/relationships/table" Target="../tables/table1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table" Target="../tables/table28.xml"/><Relationship Id="rId5" Type="http://schemas.openxmlformats.org/officeDocument/2006/relationships/table" Target="../tables/table27.xml"/><Relationship Id="rId4" Type="http://schemas.openxmlformats.org/officeDocument/2006/relationships/table" Target="../tables/table2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32.xml"/><Relationship Id="rId5" Type="http://schemas.openxmlformats.org/officeDocument/2006/relationships/table" Target="../tables/table31.xml"/><Relationship Id="rId4" Type="http://schemas.openxmlformats.org/officeDocument/2006/relationships/table" Target="../tables/table30.xml"/></Relationships>
</file>

<file path=xl/worksheets/_rels/sheet9.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36.xml"/><Relationship Id="rId5" Type="http://schemas.openxmlformats.org/officeDocument/2006/relationships/table" Target="../tables/table35.xml"/><Relationship Id="rId4" Type="http://schemas.openxmlformats.org/officeDocument/2006/relationships/table" Target="../tables/table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AD89A-5F4B-40FE-948C-5929B9281AA2}">
  <dimension ref="A1:R126"/>
  <sheetViews>
    <sheetView tabSelected="1" zoomScale="110" zoomScaleNormal="110" workbookViewId="0">
      <selection activeCell="E1" sqref="E1"/>
    </sheetView>
  </sheetViews>
  <sheetFormatPr baseColWidth="10" defaultRowHeight="14.5" x14ac:dyDescent="0.35"/>
  <cols>
    <col min="1" max="1" width="27.7265625" customWidth="1"/>
    <col min="2" max="2" width="25.453125" customWidth="1"/>
    <col min="3" max="3" width="61.26953125" customWidth="1"/>
    <col min="4" max="4" width="13" customWidth="1"/>
    <col min="5" max="5" width="18.1796875" customWidth="1"/>
    <col min="6" max="6" width="14.7265625" customWidth="1"/>
    <col min="7" max="7" width="15.7265625" customWidth="1"/>
    <col min="8" max="8" width="16.6328125" customWidth="1"/>
    <col min="13" max="13" width="65" customWidth="1"/>
  </cols>
  <sheetData>
    <row r="1" spans="1:8" ht="110" customHeight="1" x14ac:dyDescent="0.35"/>
    <row r="2" spans="1:8" ht="26" customHeight="1" x14ac:dyDescent="0.35">
      <c r="A2" s="150" t="s">
        <v>108</v>
      </c>
      <c r="B2" s="150"/>
      <c r="C2" s="150"/>
      <c r="D2" s="150"/>
      <c r="E2" s="150"/>
      <c r="F2" s="150"/>
      <c r="G2" s="150"/>
      <c r="H2" s="150"/>
    </row>
    <row r="3" spans="1:8" x14ac:dyDescent="0.35">
      <c r="A3" s="25"/>
      <c r="B3" s="26"/>
      <c r="C3" s="27"/>
      <c r="D3" s="27"/>
      <c r="E3" s="27"/>
      <c r="F3" s="25"/>
      <c r="G3" s="25"/>
      <c r="H3" s="25"/>
    </row>
    <row r="4" spans="1:8" x14ac:dyDescent="0.35">
      <c r="A4" s="152" t="s">
        <v>6</v>
      </c>
      <c r="B4" s="153"/>
      <c r="C4" s="151"/>
      <c r="D4" s="151"/>
      <c r="E4" s="151"/>
      <c r="F4" s="151"/>
      <c r="G4" s="151"/>
      <c r="H4" s="151"/>
    </row>
    <row r="5" spans="1:8" x14ac:dyDescent="0.35">
      <c r="A5" s="152" t="s">
        <v>7</v>
      </c>
      <c r="B5" s="153"/>
      <c r="C5" s="151"/>
      <c r="D5" s="151"/>
      <c r="E5" s="151"/>
      <c r="F5" s="151"/>
      <c r="G5" s="151"/>
      <c r="H5" s="151"/>
    </row>
    <row r="6" spans="1:8" x14ac:dyDescent="0.35">
      <c r="A6" s="152" t="s">
        <v>2</v>
      </c>
      <c r="B6" s="153"/>
      <c r="C6" s="151"/>
      <c r="D6" s="151"/>
      <c r="E6" s="151"/>
      <c r="F6" s="151"/>
      <c r="G6" s="151"/>
      <c r="H6" s="151"/>
    </row>
    <row r="7" spans="1:8" x14ac:dyDescent="0.35">
      <c r="A7" s="152" t="s">
        <v>8</v>
      </c>
      <c r="B7" s="153"/>
      <c r="C7" s="151"/>
      <c r="D7" s="151"/>
      <c r="E7" s="151"/>
      <c r="F7" s="151"/>
      <c r="G7" s="151"/>
      <c r="H7" s="151"/>
    </row>
    <row r="8" spans="1:8" x14ac:dyDescent="0.35">
      <c r="A8" s="152" t="s">
        <v>9</v>
      </c>
      <c r="B8" s="153"/>
      <c r="C8" s="151"/>
      <c r="D8" s="151"/>
      <c r="E8" s="151"/>
      <c r="F8" s="151"/>
      <c r="G8" s="151"/>
      <c r="H8" s="151"/>
    </row>
    <row r="9" spans="1:8" ht="30.75" customHeight="1" x14ac:dyDescent="0.35">
      <c r="A9" s="154" t="s">
        <v>10</v>
      </c>
      <c r="B9" s="155"/>
      <c r="C9" s="151"/>
      <c r="D9" s="151"/>
      <c r="E9" s="151"/>
      <c r="F9" s="151"/>
      <c r="G9" s="151"/>
      <c r="H9" s="151"/>
    </row>
    <row r="10" spans="1:8" ht="19" customHeight="1" x14ac:dyDescent="0.35">
      <c r="A10" s="152" t="s">
        <v>11</v>
      </c>
      <c r="B10" s="153"/>
      <c r="C10" s="151"/>
      <c r="D10" s="151"/>
      <c r="E10" s="151"/>
      <c r="F10" s="151"/>
      <c r="G10" s="151"/>
      <c r="H10" s="151"/>
    </row>
    <row r="11" spans="1:8" x14ac:dyDescent="0.35">
      <c r="A11" s="25"/>
      <c r="B11" s="26"/>
      <c r="C11" s="27"/>
      <c r="D11" s="27"/>
      <c r="E11" s="27"/>
      <c r="F11" s="25"/>
      <c r="G11" s="25"/>
      <c r="H11" s="25"/>
    </row>
    <row r="12" spans="1:8" ht="90" customHeight="1" x14ac:dyDescent="0.35">
      <c r="A12" s="28"/>
      <c r="B12" s="156" t="s">
        <v>12</v>
      </c>
      <c r="C12" s="156"/>
      <c r="D12" s="156"/>
      <c r="E12" s="156"/>
      <c r="F12" s="156"/>
      <c r="G12" s="156"/>
      <c r="H12" s="156"/>
    </row>
    <row r="13" spans="1:8" ht="29.25" customHeight="1" x14ac:dyDescent="0.35">
      <c r="A13" s="28"/>
      <c r="B13" s="29"/>
      <c r="C13" s="29"/>
      <c r="D13" s="29"/>
      <c r="E13" s="29"/>
      <c r="F13" s="29"/>
      <c r="G13" s="29"/>
      <c r="H13" s="25"/>
    </row>
    <row r="14" spans="1:8" ht="31.5" customHeight="1" x14ac:dyDescent="0.35">
      <c r="A14" s="177" t="s">
        <v>13</v>
      </c>
      <c r="B14" s="177"/>
      <c r="C14" s="177"/>
      <c r="D14" s="177"/>
      <c r="E14" s="177"/>
      <c r="F14" s="177"/>
      <c r="G14" s="177"/>
      <c r="H14" s="177"/>
    </row>
    <row r="15" spans="1:8" ht="177.65" customHeight="1" x14ac:dyDescent="0.35">
      <c r="A15" s="177"/>
      <c r="B15" s="177"/>
      <c r="C15" s="177"/>
      <c r="D15" s="177"/>
      <c r="E15" s="177"/>
      <c r="F15" s="177"/>
      <c r="G15" s="177"/>
      <c r="H15" s="177"/>
    </row>
    <row r="16" spans="1:8" x14ac:dyDescent="0.35">
      <c r="C16" s="1"/>
      <c r="D16" s="2"/>
      <c r="E16" s="2"/>
      <c r="F16" s="2"/>
    </row>
    <row r="17" spans="1:8" x14ac:dyDescent="0.35">
      <c r="C17" s="1"/>
      <c r="D17" s="2"/>
      <c r="E17" s="2"/>
      <c r="F17" s="2"/>
    </row>
    <row r="18" spans="1:8" ht="26" x14ac:dyDescent="0.6">
      <c r="B18" s="10" t="s">
        <v>14</v>
      </c>
      <c r="C18" s="4"/>
      <c r="D18" s="6"/>
      <c r="E18" s="6"/>
      <c r="F18" s="6"/>
      <c r="G18" s="3"/>
      <c r="H18" s="3"/>
    </row>
    <row r="19" spans="1:8" ht="26.5" thickBot="1" x14ac:dyDescent="0.65">
      <c r="B19" s="3"/>
      <c r="C19" s="4"/>
      <c r="D19" s="6"/>
      <c r="E19" s="6"/>
      <c r="F19" s="6"/>
      <c r="G19" s="3"/>
      <c r="H19" s="3"/>
    </row>
    <row r="20" spans="1:8" ht="69" customHeight="1" x14ac:dyDescent="0.35">
      <c r="A20" s="2"/>
      <c r="B20" s="12" t="s">
        <v>15</v>
      </c>
      <c r="C20" s="13" t="s">
        <v>16</v>
      </c>
      <c r="D20" s="14" t="s">
        <v>21</v>
      </c>
      <c r="E20" s="15" t="s">
        <v>17</v>
      </c>
      <c r="F20" s="14" t="s">
        <v>18</v>
      </c>
      <c r="G20" s="15" t="s">
        <v>19</v>
      </c>
      <c r="H20" s="16" t="s">
        <v>20</v>
      </c>
    </row>
    <row r="21" spans="1:8" ht="135" customHeight="1" x14ac:dyDescent="0.35">
      <c r="B21" s="167" t="s">
        <v>23</v>
      </c>
      <c r="C21" s="87" t="s">
        <v>22</v>
      </c>
      <c r="D21" s="88"/>
      <c r="E21" s="88">
        <v>2</v>
      </c>
      <c r="F21" s="88">
        <f>Tableau3364[[#This Row],[Weighting]]*Tableau3364[[#This Row],[Score (from 1 to 4)]]</f>
        <v>0</v>
      </c>
      <c r="G21" s="89"/>
      <c r="H21" s="90"/>
    </row>
    <row r="22" spans="1:8" ht="58.5" customHeight="1" x14ac:dyDescent="0.35">
      <c r="B22" s="149"/>
      <c r="C22" s="17" t="s">
        <v>24</v>
      </c>
      <c r="D22" s="18"/>
      <c r="E22" s="18">
        <v>2</v>
      </c>
      <c r="F22" s="18">
        <f>Tableau3364[[#This Row],[Weighting]]*Tableau3364[[#This Row],[Score (from 1 to 4)]]</f>
        <v>0</v>
      </c>
      <c r="G22" s="19"/>
      <c r="H22" s="20"/>
    </row>
    <row r="23" spans="1:8" ht="47.5" customHeight="1" x14ac:dyDescent="0.35">
      <c r="B23" s="149"/>
      <c r="C23" s="21" t="s">
        <v>25</v>
      </c>
      <c r="D23" s="22"/>
      <c r="E23" s="22">
        <v>2</v>
      </c>
      <c r="F23" s="22">
        <f>Tableau3364[[#This Row],[Weighting]]*Tableau3364[[#This Row],[Score (from 1 to 4)]]</f>
        <v>0</v>
      </c>
      <c r="G23" s="23"/>
      <c r="H23" s="24"/>
    </row>
    <row r="24" spans="1:8" ht="42" customHeight="1" x14ac:dyDescent="0.35">
      <c r="B24" s="149"/>
      <c r="C24" s="60" t="s">
        <v>26</v>
      </c>
      <c r="D24" s="61"/>
      <c r="E24" s="53">
        <v>2</v>
      </c>
      <c r="F24" s="53">
        <f>Tableau3364[[#This Row],[Weighting]]*Tableau3364[[#This Row],[Score (from 1 to 4)]]</f>
        <v>0</v>
      </c>
      <c r="G24" s="85"/>
      <c r="H24" s="86"/>
    </row>
    <row r="25" spans="1:8" ht="52" customHeight="1" x14ac:dyDescent="0.35">
      <c r="B25" s="149"/>
      <c r="C25" s="98" t="s">
        <v>4</v>
      </c>
      <c r="D25" s="22"/>
      <c r="E25" s="22"/>
      <c r="F25" s="92">
        <f>SUM(Tableau3364[Weighted Score])</f>
        <v>0</v>
      </c>
      <c r="G25" s="23"/>
      <c r="H25" s="23"/>
    </row>
    <row r="26" spans="1:8" ht="37" customHeight="1" thickBot="1" x14ac:dyDescent="0.65">
      <c r="B26" s="3"/>
      <c r="C26" s="4"/>
      <c r="D26" s="6"/>
      <c r="E26" s="6"/>
      <c r="F26" s="6"/>
      <c r="G26" s="3"/>
      <c r="H26" s="3"/>
    </row>
    <row r="27" spans="1:8" ht="74.5" customHeight="1" thickBot="1" x14ac:dyDescent="0.4">
      <c r="B27" s="12" t="s">
        <v>15</v>
      </c>
      <c r="C27" s="13" t="s">
        <v>16</v>
      </c>
      <c r="D27" s="14" t="s">
        <v>21</v>
      </c>
      <c r="E27" s="15" t="s">
        <v>17</v>
      </c>
      <c r="F27" s="14" t="s">
        <v>18</v>
      </c>
      <c r="G27" s="15" t="s">
        <v>19</v>
      </c>
      <c r="H27" s="16" t="s">
        <v>20</v>
      </c>
    </row>
    <row r="28" spans="1:8" ht="58" x14ac:dyDescent="0.35">
      <c r="B28" s="163" t="s">
        <v>27</v>
      </c>
      <c r="C28" s="49" t="s">
        <v>28</v>
      </c>
      <c r="D28" s="92"/>
      <c r="E28" s="92">
        <v>3</v>
      </c>
      <c r="F28" s="92">
        <f>Tableau3425[[#This Row],[Weighting]]*Tableau3425[[#This Row],[Score (from 1 to 4)]]</f>
        <v>0</v>
      </c>
      <c r="G28" s="93"/>
      <c r="H28" s="93"/>
    </row>
    <row r="29" spans="1:8" ht="72.5" x14ac:dyDescent="0.35">
      <c r="B29" s="164"/>
      <c r="C29" s="17" t="s">
        <v>29</v>
      </c>
      <c r="D29" s="61"/>
      <c r="E29" s="61">
        <v>1</v>
      </c>
      <c r="F29" s="61">
        <f>Tableau3425[[#This Row],[Weighting]]*Tableau3425[[#This Row],[Score (from 1 to 4)]]</f>
        <v>0</v>
      </c>
      <c r="G29" s="94"/>
      <c r="H29" s="94"/>
    </row>
    <row r="30" spans="1:8" ht="43.5" x14ac:dyDescent="0.35">
      <c r="B30" s="164"/>
      <c r="C30" s="21" t="s">
        <v>30</v>
      </c>
      <c r="D30" s="92"/>
      <c r="E30" s="92">
        <v>2</v>
      </c>
      <c r="F30" s="92">
        <f>Tableau3425[[#This Row],[Weighting]]*Tableau3425[[#This Row],[Score (from 1 to 4)]]</f>
        <v>0</v>
      </c>
      <c r="G30" s="93"/>
      <c r="H30" s="93"/>
    </row>
    <row r="31" spans="1:8" ht="43.5" x14ac:dyDescent="0.35">
      <c r="B31" s="165"/>
      <c r="C31" s="95" t="s">
        <v>31</v>
      </c>
      <c r="D31" s="61"/>
      <c r="E31" s="61">
        <v>2</v>
      </c>
      <c r="F31" s="61">
        <f>Tableau3425[[#This Row],[Weighting]]*Tableau3425[[#This Row],[Score (from 1 to 4)]]</f>
        <v>0</v>
      </c>
      <c r="G31" s="94"/>
      <c r="H31" s="94"/>
    </row>
    <row r="32" spans="1:8" ht="79.5" customHeight="1" x14ac:dyDescent="0.35">
      <c r="B32" s="165"/>
      <c r="C32" s="21" t="s">
        <v>32</v>
      </c>
      <c r="D32" s="92"/>
      <c r="E32" s="92">
        <v>3</v>
      </c>
      <c r="F32" s="96">
        <f>SUM(F26:F31)</f>
        <v>0</v>
      </c>
      <c r="G32" s="93"/>
      <c r="H32" s="93"/>
    </row>
    <row r="33" spans="2:18" ht="63" customHeight="1" x14ac:dyDescent="0.35">
      <c r="B33" s="165"/>
      <c r="C33" s="91" t="s">
        <v>33</v>
      </c>
      <c r="D33" s="61"/>
      <c r="E33" s="61">
        <v>3</v>
      </c>
      <c r="F33" s="61">
        <f>Tableau3425[[#This Row],[Weighting]]*Tableau3425[[#This Row],[Score (from 1 to 4)]]</f>
        <v>0</v>
      </c>
      <c r="G33" s="94"/>
      <c r="H33" s="94"/>
    </row>
    <row r="34" spans="2:18" ht="27" customHeight="1" thickBot="1" x14ac:dyDescent="0.4">
      <c r="B34" s="166"/>
      <c r="C34" s="97" t="s">
        <v>5</v>
      </c>
      <c r="D34" s="50"/>
      <c r="E34" s="50"/>
      <c r="F34" s="50">
        <f t="shared" ref="F34" si="0">SUM(F28:F33)</f>
        <v>0</v>
      </c>
      <c r="G34" s="51"/>
      <c r="H34" s="52"/>
    </row>
    <row r="35" spans="2:18" x14ac:dyDescent="0.35">
      <c r="C35" s="5"/>
      <c r="D35" s="2"/>
      <c r="E35" s="2"/>
      <c r="F35" s="2"/>
    </row>
    <row r="36" spans="2:18" ht="16" thickBot="1" x14ac:dyDescent="0.4">
      <c r="F36" s="11"/>
    </row>
    <row r="37" spans="2:18" ht="46.5" x14ac:dyDescent="0.35">
      <c r="B37" s="12" t="s">
        <v>15</v>
      </c>
      <c r="C37" s="13" t="s">
        <v>16</v>
      </c>
      <c r="D37" s="14" t="s">
        <v>21</v>
      </c>
      <c r="E37" s="15" t="s">
        <v>17</v>
      </c>
      <c r="F37" s="14" t="s">
        <v>18</v>
      </c>
      <c r="G37" s="15" t="s">
        <v>19</v>
      </c>
      <c r="H37" s="16" t="s">
        <v>20</v>
      </c>
    </row>
    <row r="38" spans="2:18" ht="58" x14ac:dyDescent="0.35">
      <c r="B38" s="149" t="s">
        <v>34</v>
      </c>
      <c r="C38" s="21" t="s">
        <v>35</v>
      </c>
      <c r="D38" s="22"/>
      <c r="E38" s="22">
        <v>1</v>
      </c>
      <c r="F38" s="22">
        <f>Tableau33827[[#This Row],[Score (from 1 to 4)]]*Tableau33827[[#This Row],[Weighting]]</f>
        <v>0</v>
      </c>
      <c r="G38" s="23"/>
      <c r="H38" s="23"/>
    </row>
    <row r="39" spans="2:18" ht="43.5" x14ac:dyDescent="0.35">
      <c r="B39" s="149"/>
      <c r="C39" s="17" t="s">
        <v>36</v>
      </c>
      <c r="D39" s="18"/>
      <c r="E39" s="18">
        <v>2</v>
      </c>
      <c r="F39" s="18">
        <f>Tableau33827[[#This Row],[Score (from 1 to 4)]]*Tableau33827[[#This Row],[Weighting]]</f>
        <v>0</v>
      </c>
      <c r="G39" s="19"/>
      <c r="H39" s="19"/>
    </row>
    <row r="40" spans="2:18" ht="64.5" customHeight="1" x14ac:dyDescent="0.35">
      <c r="B40" s="149"/>
      <c r="C40" s="21" t="s">
        <v>37</v>
      </c>
      <c r="D40" s="22"/>
      <c r="E40" s="22">
        <v>2</v>
      </c>
      <c r="F40" s="22">
        <f>Tableau33827[[#This Row],[Score (from 1 to 4)]]*Tableau33827[[#This Row],[Weighting]]</f>
        <v>0</v>
      </c>
      <c r="G40" s="23"/>
      <c r="H40" s="23"/>
    </row>
    <row r="41" spans="2:18" x14ac:dyDescent="0.35">
      <c r="B41" s="149"/>
      <c r="C41" s="130" t="s">
        <v>5</v>
      </c>
      <c r="D41" s="18"/>
      <c r="E41" s="18"/>
      <c r="F41" s="61">
        <f>SUM(F38:F40)</f>
        <v>0</v>
      </c>
      <c r="G41" s="19"/>
      <c r="H41" s="19"/>
    </row>
    <row r="42" spans="2:18" ht="74.150000000000006" customHeight="1" thickBot="1" x14ac:dyDescent="0.4">
      <c r="C42" s="2"/>
      <c r="D42" s="2"/>
      <c r="E42" s="2"/>
      <c r="F42" s="9"/>
      <c r="G42" s="8"/>
      <c r="H42" s="7"/>
    </row>
    <row r="43" spans="2:18" ht="54.5" customHeight="1" x14ac:dyDescent="0.35">
      <c r="B43" s="12" t="s">
        <v>15</v>
      </c>
      <c r="C43" s="13" t="s">
        <v>16</v>
      </c>
      <c r="D43" s="14" t="s">
        <v>21</v>
      </c>
      <c r="E43" s="15" t="s">
        <v>17</v>
      </c>
      <c r="F43" s="14" t="s">
        <v>18</v>
      </c>
      <c r="G43" s="15" t="s">
        <v>19</v>
      </c>
      <c r="H43" s="16" t="s">
        <v>20</v>
      </c>
    </row>
    <row r="44" spans="2:18" ht="29" x14ac:dyDescent="0.35">
      <c r="B44" s="149" t="s">
        <v>38</v>
      </c>
      <c r="C44" s="21" t="s">
        <v>39</v>
      </c>
      <c r="D44" s="22"/>
      <c r="E44" s="22">
        <v>1</v>
      </c>
      <c r="F44" s="22">
        <f>Tableau3386[[#This Row],[Score (from 1 to 4)]]*Tableau3386[[#This Row],[Weighting]]</f>
        <v>0</v>
      </c>
      <c r="G44" s="23"/>
      <c r="H44" s="23"/>
    </row>
    <row r="45" spans="2:18" ht="101.5" x14ac:dyDescent="0.35">
      <c r="B45" s="149"/>
      <c r="C45" s="17" t="s">
        <v>40</v>
      </c>
      <c r="D45" s="18"/>
      <c r="E45" s="61">
        <v>3</v>
      </c>
      <c r="F45" s="18">
        <f>Tableau3386[[#This Row],[Score (from 1 to 4)]]*Tableau3386[[#This Row],[Weighting]]</f>
        <v>0</v>
      </c>
      <c r="G45" s="19"/>
      <c r="H45" s="19"/>
    </row>
    <row r="46" spans="2:18" ht="43.5" x14ac:dyDescent="0.35">
      <c r="B46" s="149"/>
      <c r="C46" s="21" t="s">
        <v>41</v>
      </c>
      <c r="D46" s="22"/>
      <c r="E46" s="22">
        <v>2</v>
      </c>
      <c r="F46" s="22">
        <f>Tableau3386[[#This Row],[Score (from 1 to 4)]]*Tableau3386[[#This Row],[Weighting]]</f>
        <v>0</v>
      </c>
      <c r="G46" s="23"/>
      <c r="H46" s="23"/>
    </row>
    <row r="47" spans="2:18" ht="15.5" x14ac:dyDescent="0.35">
      <c r="B47" s="149"/>
      <c r="C47" s="17" t="s">
        <v>5</v>
      </c>
      <c r="D47" s="61"/>
      <c r="E47" s="61"/>
      <c r="F47" s="99">
        <f>SUM(Tableau3386[Weighted Score])</f>
        <v>0</v>
      </c>
      <c r="G47" s="100"/>
      <c r="H47" s="101"/>
    </row>
    <row r="48" spans="2:18" x14ac:dyDescent="0.35">
      <c r="C48" s="5"/>
      <c r="D48" s="2"/>
      <c r="E48" s="2"/>
      <c r="F48" s="2"/>
      <c r="L48" s="47"/>
      <c r="M48" s="48"/>
      <c r="N48" s="27"/>
      <c r="O48" s="27"/>
      <c r="P48" s="27"/>
      <c r="Q48" s="25"/>
      <c r="R48" s="25"/>
    </row>
    <row r="50" spans="2:8" ht="26" x14ac:dyDescent="0.6">
      <c r="B50" s="62" t="s">
        <v>43</v>
      </c>
      <c r="C50" s="62"/>
    </row>
    <row r="51" spans="2:8" ht="15" thickBot="1" x14ac:dyDescent="0.4"/>
    <row r="52" spans="2:8" ht="47" thickBot="1" x14ac:dyDescent="0.4">
      <c r="B52" s="157" t="s">
        <v>44</v>
      </c>
      <c r="C52" s="179" t="s">
        <v>16</v>
      </c>
      <c r="D52" s="180" t="s">
        <v>21</v>
      </c>
      <c r="E52" s="181" t="s">
        <v>17</v>
      </c>
      <c r="F52" s="180" t="s">
        <v>18</v>
      </c>
      <c r="G52" s="181" t="s">
        <v>19</v>
      </c>
      <c r="H52" s="182" t="s">
        <v>20</v>
      </c>
    </row>
    <row r="53" spans="2:8" ht="28.5" thickTop="1" x14ac:dyDescent="0.35">
      <c r="B53" s="158"/>
      <c r="C53" s="102" t="s">
        <v>94</v>
      </c>
      <c r="D53" s="84"/>
      <c r="E53" s="103">
        <v>1</v>
      </c>
      <c r="F53" s="103">
        <f>D53*E53</f>
        <v>0</v>
      </c>
      <c r="G53" s="19"/>
      <c r="H53" s="20"/>
    </row>
    <row r="54" spans="2:8" ht="42" x14ac:dyDescent="0.35">
      <c r="B54" s="158"/>
      <c r="C54" s="104" t="s">
        <v>95</v>
      </c>
      <c r="D54" s="83"/>
      <c r="E54" s="105">
        <v>1</v>
      </c>
      <c r="F54" s="105">
        <f>D54*E54</f>
        <v>0</v>
      </c>
      <c r="G54" s="23"/>
      <c r="H54" s="24"/>
    </row>
    <row r="55" spans="2:8" ht="84" x14ac:dyDescent="0.35">
      <c r="B55" s="158"/>
      <c r="C55" s="102" t="s">
        <v>96</v>
      </c>
      <c r="D55" s="84"/>
      <c r="E55" s="103">
        <v>2</v>
      </c>
      <c r="F55" s="103">
        <f>D55*E55</f>
        <v>0</v>
      </c>
      <c r="G55" s="19"/>
      <c r="H55" s="20"/>
    </row>
    <row r="56" spans="2:8" ht="28" x14ac:dyDescent="0.35">
      <c r="B56" s="158"/>
      <c r="C56" s="106" t="s">
        <v>97</v>
      </c>
      <c r="D56" s="83"/>
      <c r="E56" s="105">
        <v>3</v>
      </c>
      <c r="F56" s="105">
        <f>D56*E56</f>
        <v>0</v>
      </c>
      <c r="G56" s="23"/>
      <c r="H56" s="24"/>
    </row>
    <row r="57" spans="2:8" ht="25" customHeight="1" thickBot="1" x14ac:dyDescent="0.4">
      <c r="B57" s="159"/>
      <c r="C57" s="110" t="s">
        <v>5</v>
      </c>
      <c r="D57" s="107"/>
      <c r="E57" s="107"/>
      <c r="F57" s="108">
        <f>SUM(F53:F56)</f>
        <v>0</v>
      </c>
      <c r="G57" s="107"/>
      <c r="H57" s="109"/>
    </row>
    <row r="60" spans="2:8" ht="26" x14ac:dyDescent="0.6">
      <c r="B60" s="10" t="s">
        <v>45</v>
      </c>
    </row>
    <row r="61" spans="2:8" ht="15" thickBot="1" x14ac:dyDescent="0.4"/>
    <row r="62" spans="2:8" ht="47" thickBot="1" x14ac:dyDescent="0.4">
      <c r="B62" s="12"/>
      <c r="C62" s="119" t="s">
        <v>46</v>
      </c>
      <c r="D62" s="64" t="s">
        <v>47</v>
      </c>
      <c r="E62" s="172" t="s">
        <v>19</v>
      </c>
      <c r="F62" s="172"/>
      <c r="G62" s="172"/>
      <c r="H62" s="178" t="s">
        <v>20</v>
      </c>
    </row>
    <row r="63" spans="2:8" ht="56.5" customHeight="1" thickTop="1" x14ac:dyDescent="0.35">
      <c r="B63" s="169" t="s">
        <v>48</v>
      </c>
      <c r="C63" s="31" t="s">
        <v>49</v>
      </c>
      <c r="D63" s="32">
        <v>0</v>
      </c>
      <c r="E63" s="140"/>
      <c r="F63" s="140"/>
      <c r="G63" s="140"/>
      <c r="H63" s="34"/>
    </row>
    <row r="64" spans="2:8" ht="28" x14ac:dyDescent="0.35">
      <c r="B64" s="169"/>
      <c r="C64" s="35" t="s">
        <v>50</v>
      </c>
      <c r="D64" s="36"/>
      <c r="E64" s="139"/>
      <c r="F64" s="139"/>
      <c r="G64" s="139"/>
      <c r="H64" s="38"/>
    </row>
    <row r="65" spans="2:8" ht="28" x14ac:dyDescent="0.35">
      <c r="B65" s="169"/>
      <c r="C65" s="31" t="s">
        <v>51</v>
      </c>
      <c r="D65" s="32"/>
      <c r="E65" s="140"/>
      <c r="F65" s="140"/>
      <c r="G65" s="140"/>
      <c r="H65" s="34"/>
    </row>
    <row r="66" spans="2:8" ht="126" x14ac:dyDescent="0.35">
      <c r="B66" s="169"/>
      <c r="C66" s="35" t="s">
        <v>52</v>
      </c>
      <c r="D66" s="36"/>
      <c r="E66" s="139"/>
      <c r="F66" s="139"/>
      <c r="G66" s="139"/>
      <c r="H66" s="38"/>
    </row>
    <row r="67" spans="2:8" ht="87" customHeight="1" x14ac:dyDescent="0.35">
      <c r="B67" s="169"/>
      <c r="C67" s="31" t="s">
        <v>53</v>
      </c>
      <c r="D67" s="111"/>
      <c r="E67" s="162"/>
      <c r="F67" s="162"/>
      <c r="G67" s="162"/>
      <c r="H67" s="125"/>
    </row>
    <row r="68" spans="2:8" ht="32" customHeight="1" x14ac:dyDescent="0.35">
      <c r="B68" s="169"/>
      <c r="C68" s="35" t="s">
        <v>54</v>
      </c>
      <c r="D68" s="36"/>
      <c r="E68" s="139"/>
      <c r="F68" s="139"/>
      <c r="G68" s="139"/>
      <c r="H68" s="38"/>
    </row>
    <row r="69" spans="2:8" ht="15" thickBot="1" x14ac:dyDescent="0.4">
      <c r="B69" s="170"/>
      <c r="C69" s="126" t="s">
        <v>5</v>
      </c>
      <c r="D69" s="42">
        <f>SUM(D63:D68)</f>
        <v>0</v>
      </c>
      <c r="E69" s="173"/>
      <c r="F69" s="174"/>
      <c r="G69" s="175"/>
      <c r="H69" s="46"/>
    </row>
    <row r="70" spans="2:8" ht="26.5" thickBot="1" x14ac:dyDescent="0.65">
      <c r="B70" s="10"/>
      <c r="C70" s="39"/>
      <c r="D70" s="40"/>
      <c r="E70" s="41"/>
      <c r="H70" s="41"/>
    </row>
    <row r="71" spans="2:8" ht="35.5" customHeight="1" thickBot="1" x14ac:dyDescent="0.4">
      <c r="B71" s="12"/>
      <c r="C71" s="119" t="s">
        <v>46</v>
      </c>
      <c r="D71" s="64" t="s">
        <v>47</v>
      </c>
      <c r="E71" s="172" t="s">
        <v>19</v>
      </c>
      <c r="F71" s="172"/>
      <c r="G71" s="172"/>
      <c r="H71" s="178" t="s">
        <v>20</v>
      </c>
    </row>
    <row r="72" spans="2:8" ht="88.5" customHeight="1" thickTop="1" x14ac:dyDescent="0.35">
      <c r="B72" s="149" t="s">
        <v>55</v>
      </c>
      <c r="C72" s="31" t="s">
        <v>56</v>
      </c>
      <c r="D72" s="32">
        <v>0</v>
      </c>
      <c r="E72" s="140"/>
      <c r="F72" s="140"/>
      <c r="G72" s="140"/>
      <c r="H72" s="33"/>
    </row>
    <row r="73" spans="2:8" ht="28" x14ac:dyDescent="0.35">
      <c r="B73" s="149"/>
      <c r="C73" s="35" t="s">
        <v>57</v>
      </c>
      <c r="D73" s="36"/>
      <c r="E73" s="139"/>
      <c r="F73" s="139"/>
      <c r="G73" s="139"/>
      <c r="H73" s="37"/>
    </row>
    <row r="74" spans="2:8" ht="74.5" customHeight="1" x14ac:dyDescent="0.35">
      <c r="B74" s="149"/>
      <c r="C74" s="31" t="s">
        <v>58</v>
      </c>
      <c r="D74" s="32"/>
      <c r="E74" s="140"/>
      <c r="F74" s="140"/>
      <c r="G74" s="140"/>
      <c r="H74" s="33"/>
    </row>
    <row r="75" spans="2:8" ht="28" x14ac:dyDescent="0.35">
      <c r="B75" s="149"/>
      <c r="C75" s="35" t="s">
        <v>59</v>
      </c>
      <c r="D75" s="36"/>
      <c r="E75" s="139"/>
      <c r="F75" s="139"/>
      <c r="G75" s="139"/>
      <c r="H75" s="37"/>
    </row>
    <row r="76" spans="2:8" x14ac:dyDescent="0.35">
      <c r="B76" s="149"/>
      <c r="C76" s="31" t="s">
        <v>60</v>
      </c>
      <c r="D76" s="32"/>
      <c r="E76" s="140"/>
      <c r="F76" s="140"/>
      <c r="G76" s="140"/>
      <c r="H76" s="33"/>
    </row>
    <row r="77" spans="2:8" ht="26.15" customHeight="1" x14ac:dyDescent="0.35">
      <c r="B77" s="149"/>
      <c r="C77" s="112" t="s">
        <v>5</v>
      </c>
      <c r="D77" s="113">
        <f>SUM(D72:D76)</f>
        <v>0</v>
      </c>
      <c r="E77" s="148"/>
      <c r="F77" s="148"/>
      <c r="G77" s="148"/>
      <c r="H77" s="114"/>
    </row>
    <row r="78" spans="2:8" ht="15" thickBot="1" x14ac:dyDescent="0.4">
      <c r="B78" s="63"/>
      <c r="C78" s="65"/>
      <c r="D78" s="66"/>
      <c r="E78" s="67"/>
      <c r="F78" s="68"/>
      <c r="G78" s="68"/>
      <c r="H78" s="67"/>
    </row>
    <row r="79" spans="2:8" ht="49.5" customHeight="1" thickBot="1" x14ac:dyDescent="0.4">
      <c r="B79" s="44"/>
      <c r="C79" s="119" t="s">
        <v>46</v>
      </c>
      <c r="D79" s="64" t="s">
        <v>47</v>
      </c>
      <c r="E79" s="172" t="s">
        <v>19</v>
      </c>
      <c r="F79" s="172"/>
      <c r="G79" s="172"/>
      <c r="H79" s="178" t="s">
        <v>20</v>
      </c>
    </row>
    <row r="80" spans="2:8" ht="28.5" thickTop="1" x14ac:dyDescent="0.35">
      <c r="B80" s="168" t="s">
        <v>61</v>
      </c>
      <c r="C80" s="35" t="s">
        <v>62</v>
      </c>
      <c r="D80" s="36"/>
      <c r="E80" s="139"/>
      <c r="F80" s="139"/>
      <c r="G80" s="139"/>
      <c r="H80" s="38"/>
    </row>
    <row r="81" spans="1:10" ht="56" x14ac:dyDescent="0.35">
      <c r="B81" s="169"/>
      <c r="C81" s="31" t="s">
        <v>63</v>
      </c>
      <c r="D81" s="32"/>
      <c r="E81" s="140"/>
      <c r="F81" s="140"/>
      <c r="G81" s="140"/>
      <c r="H81" s="34"/>
    </row>
    <row r="82" spans="1:10" ht="46.5" customHeight="1" x14ac:dyDescent="0.35">
      <c r="B82" s="169"/>
      <c r="C82" s="35" t="s">
        <v>64</v>
      </c>
      <c r="D82" s="36"/>
      <c r="E82" s="139"/>
      <c r="F82" s="139"/>
      <c r="G82" s="139"/>
      <c r="H82" s="38"/>
    </row>
    <row r="83" spans="1:10" ht="31" customHeight="1" x14ac:dyDescent="0.35">
      <c r="B83" s="169"/>
      <c r="C83" s="31" t="s">
        <v>65</v>
      </c>
      <c r="D83" s="32"/>
      <c r="E83" s="140"/>
      <c r="F83" s="140"/>
      <c r="G83" s="140"/>
      <c r="H83" s="34"/>
    </row>
    <row r="84" spans="1:10" ht="43" customHeight="1" x14ac:dyDescent="0.35">
      <c r="B84" s="169"/>
      <c r="C84" s="35" t="s">
        <v>66</v>
      </c>
      <c r="D84" s="36"/>
      <c r="E84" s="139"/>
      <c r="F84" s="139"/>
      <c r="G84" s="139"/>
      <c r="H84" s="38"/>
    </row>
    <row r="85" spans="1:10" ht="103" customHeight="1" thickBot="1" x14ac:dyDescent="0.4">
      <c r="B85" s="170"/>
      <c r="C85" s="43" t="s">
        <v>67</v>
      </c>
      <c r="D85" s="42"/>
      <c r="E85" s="176"/>
      <c r="F85" s="176"/>
      <c r="G85" s="176"/>
      <c r="H85" s="46"/>
    </row>
    <row r="86" spans="1:10" x14ac:dyDescent="0.35">
      <c r="B86" s="63"/>
      <c r="C86" s="122" t="s">
        <v>5</v>
      </c>
      <c r="D86" s="123">
        <f>SUM(D80:D85)</f>
        <v>0</v>
      </c>
      <c r="E86" s="171"/>
      <c r="F86" s="171"/>
      <c r="G86" s="171"/>
      <c r="H86" s="124"/>
    </row>
    <row r="87" spans="1:10" ht="15" thickBot="1" x14ac:dyDescent="0.4">
      <c r="B87" s="47"/>
      <c r="C87" s="48"/>
      <c r="D87" s="27"/>
      <c r="E87" s="25"/>
      <c r="H87" s="25"/>
    </row>
    <row r="88" spans="1:10" ht="48" customHeight="1" thickBot="1" x14ac:dyDescent="0.4">
      <c r="B88" s="44"/>
      <c r="C88" s="119" t="s">
        <v>46</v>
      </c>
      <c r="D88" s="64" t="s">
        <v>47</v>
      </c>
      <c r="E88" s="172" t="s">
        <v>19</v>
      </c>
      <c r="F88" s="172"/>
      <c r="G88" s="172"/>
      <c r="H88" s="178" t="s">
        <v>20</v>
      </c>
    </row>
    <row r="89" spans="1:10" ht="83.15" customHeight="1" thickTop="1" x14ac:dyDescent="0.35">
      <c r="B89" s="160" t="s">
        <v>68</v>
      </c>
      <c r="C89" s="45" t="s">
        <v>69</v>
      </c>
      <c r="D89" s="115"/>
      <c r="E89" s="143"/>
      <c r="F89" s="143"/>
      <c r="G89" s="143"/>
      <c r="H89" s="116"/>
    </row>
    <row r="90" spans="1:10" ht="90.65" customHeight="1" thickBot="1" x14ac:dyDescent="0.4">
      <c r="B90" s="161"/>
      <c r="C90" s="43" t="s">
        <v>70</v>
      </c>
      <c r="D90" s="117"/>
      <c r="E90" s="142"/>
      <c r="F90" s="142"/>
      <c r="G90" s="142"/>
      <c r="H90" s="118"/>
    </row>
    <row r="91" spans="1:10" x14ac:dyDescent="0.35">
      <c r="C91" s="35" t="s">
        <v>5</v>
      </c>
      <c r="D91" s="36">
        <f>D89+D90</f>
        <v>0</v>
      </c>
      <c r="E91" s="139"/>
      <c r="F91" s="139"/>
      <c r="G91" s="139"/>
      <c r="H91" s="37"/>
    </row>
    <row r="94" spans="1:10" x14ac:dyDescent="0.35">
      <c r="A94" s="25"/>
      <c r="B94" s="25"/>
      <c r="C94" s="25"/>
      <c r="D94" s="25"/>
      <c r="E94" s="67"/>
      <c r="F94" s="141"/>
      <c r="G94" s="141"/>
      <c r="H94" s="141"/>
      <c r="I94" s="141"/>
      <c r="J94" s="73"/>
    </row>
    <row r="95" spans="1:10" ht="30.65" customHeight="1" x14ac:dyDescent="0.35">
      <c r="B95" s="69" t="s">
        <v>42</v>
      </c>
      <c r="C95" s="70"/>
      <c r="D95" s="71"/>
      <c r="E95" s="72">
        <f>Tableau3364[[#Totals],[Weighted Score]]+F34+Tableau33827[[#Totals],[Weighted Score]]+Tableau3386[[#Totals],[Weighted Score]]</f>
        <v>0</v>
      </c>
      <c r="F95" s="73"/>
      <c r="G95" s="67"/>
      <c r="H95" s="74"/>
      <c r="I95" s="74"/>
      <c r="J95" s="67"/>
    </row>
    <row r="96" spans="1:10" ht="34.5" customHeight="1" x14ac:dyDescent="0.35">
      <c r="B96" s="77" t="s">
        <v>73</v>
      </c>
      <c r="C96" s="78"/>
      <c r="D96" s="79"/>
      <c r="E96" s="72">
        <f>F57</f>
        <v>0</v>
      </c>
      <c r="F96" s="67"/>
      <c r="G96" s="67"/>
      <c r="H96" s="74"/>
      <c r="I96" s="75"/>
      <c r="J96" s="75"/>
    </row>
    <row r="97" spans="2:10" ht="30.65" customHeight="1" x14ac:dyDescent="0.35">
      <c r="B97" s="77" t="s">
        <v>71</v>
      </c>
      <c r="C97" s="78"/>
      <c r="D97" s="79"/>
      <c r="E97" s="72">
        <f>D69+D77+D86+D91</f>
        <v>0</v>
      </c>
      <c r="F97" s="67"/>
      <c r="G97" s="67"/>
      <c r="H97" s="67"/>
      <c r="I97" s="75"/>
      <c r="J97" s="75"/>
    </row>
    <row r="98" spans="2:10" ht="27.65" customHeight="1" x14ac:dyDescent="0.35">
      <c r="B98" s="55" t="s">
        <v>72</v>
      </c>
      <c r="C98" s="56"/>
      <c r="D98" s="57"/>
      <c r="E98" s="72">
        <f>SUM(E95:E97)</f>
        <v>0</v>
      </c>
      <c r="F98" s="67"/>
      <c r="G98" s="67"/>
      <c r="H98" s="74"/>
      <c r="I98" s="75"/>
      <c r="J98" s="75"/>
    </row>
    <row r="101" spans="2:10" ht="32.5" customHeight="1" x14ac:dyDescent="0.35">
      <c r="B101" s="145" t="s">
        <v>74</v>
      </c>
      <c r="C101" s="146"/>
      <c r="D101" s="147"/>
      <c r="E101" s="82">
        <f>E95+E96</f>
        <v>0</v>
      </c>
    </row>
    <row r="102" spans="2:10" ht="71.5" customHeight="1" x14ac:dyDescent="0.35">
      <c r="B102" s="80" t="s">
        <v>75</v>
      </c>
      <c r="C102" s="146" t="s">
        <v>76</v>
      </c>
      <c r="D102" s="147"/>
      <c r="E102" s="81" t="s">
        <v>77</v>
      </c>
    </row>
    <row r="103" spans="2:10" ht="28.5" customHeight="1" x14ac:dyDescent="0.35">
      <c r="B103" s="133" t="s">
        <v>78</v>
      </c>
      <c r="C103" s="183" t="s">
        <v>81</v>
      </c>
      <c r="D103" s="184"/>
      <c r="E103" s="59"/>
    </row>
    <row r="104" spans="2:10" ht="28.5" customHeight="1" x14ac:dyDescent="0.35">
      <c r="B104" s="134"/>
      <c r="C104" s="183" t="s">
        <v>82</v>
      </c>
      <c r="D104" s="184"/>
      <c r="E104" s="59"/>
    </row>
    <row r="105" spans="2:10" ht="28.5" customHeight="1" x14ac:dyDescent="0.35">
      <c r="B105" s="133" t="s">
        <v>79</v>
      </c>
      <c r="C105" s="183" t="s">
        <v>83</v>
      </c>
      <c r="D105" s="184"/>
      <c r="E105" s="59"/>
    </row>
    <row r="106" spans="2:10" ht="21.65" customHeight="1" x14ac:dyDescent="0.35">
      <c r="B106" s="134"/>
      <c r="C106" s="183" t="s">
        <v>84</v>
      </c>
      <c r="D106" s="184"/>
      <c r="E106" s="59"/>
    </row>
    <row r="107" spans="2:10" ht="38" customHeight="1" x14ac:dyDescent="0.35">
      <c r="B107" s="133" t="s">
        <v>80</v>
      </c>
      <c r="C107" s="183" t="s">
        <v>85</v>
      </c>
      <c r="D107" s="184"/>
      <c r="E107" s="59"/>
    </row>
    <row r="108" spans="2:10" ht="30.65" customHeight="1" x14ac:dyDescent="0.35">
      <c r="B108" s="134"/>
      <c r="C108" s="183" t="s">
        <v>86</v>
      </c>
      <c r="D108" s="184"/>
      <c r="E108" s="59"/>
    </row>
    <row r="109" spans="2:10" ht="29.15" customHeight="1" x14ac:dyDescent="0.35">
      <c r="B109" s="25"/>
      <c r="C109" s="25"/>
      <c r="D109" s="25"/>
      <c r="E109" s="25"/>
      <c r="F109" s="25"/>
      <c r="G109" s="25"/>
      <c r="H109" s="76"/>
    </row>
    <row r="110" spans="2:10" x14ac:dyDescent="0.35">
      <c r="B110" s="25"/>
      <c r="C110" s="30"/>
      <c r="D110" s="27"/>
      <c r="E110" s="27"/>
      <c r="F110" s="27"/>
      <c r="G110" s="25"/>
      <c r="H110" s="25"/>
    </row>
    <row r="111" spans="2:10" ht="15" customHeight="1" x14ac:dyDescent="0.35">
      <c r="B111" s="135" t="s">
        <v>87</v>
      </c>
      <c r="C111" s="138"/>
      <c r="D111" s="138"/>
      <c r="E111" s="138"/>
      <c r="F111" s="138"/>
      <c r="G111" s="138"/>
      <c r="H111" s="138"/>
    </row>
    <row r="112" spans="2:10" x14ac:dyDescent="0.35">
      <c r="B112" s="136"/>
      <c r="C112" s="138"/>
      <c r="D112" s="138"/>
      <c r="E112" s="138"/>
      <c r="F112" s="138"/>
      <c r="G112" s="138"/>
      <c r="H112" s="138"/>
    </row>
    <row r="113" spans="2:8" x14ac:dyDescent="0.35">
      <c r="B113" s="136"/>
      <c r="C113" s="138"/>
      <c r="D113" s="138"/>
      <c r="E113" s="138"/>
      <c r="F113" s="138"/>
      <c r="G113" s="138"/>
      <c r="H113" s="138"/>
    </row>
    <row r="114" spans="2:8" x14ac:dyDescent="0.35">
      <c r="B114" s="136"/>
      <c r="C114" s="138"/>
      <c r="D114" s="138"/>
      <c r="E114" s="138"/>
      <c r="F114" s="138"/>
      <c r="G114" s="138"/>
      <c r="H114" s="138"/>
    </row>
    <row r="115" spans="2:8" x14ac:dyDescent="0.35">
      <c r="B115" s="137"/>
      <c r="C115" s="138"/>
      <c r="D115" s="138"/>
      <c r="E115" s="138"/>
      <c r="F115" s="138"/>
      <c r="G115" s="138"/>
      <c r="H115" s="138"/>
    </row>
    <row r="116" spans="2:8" ht="15.75" customHeight="1" x14ac:dyDescent="0.35">
      <c r="B116" s="25"/>
      <c r="C116" s="30"/>
      <c r="D116" s="27"/>
      <c r="E116" s="27"/>
      <c r="F116" s="27"/>
      <c r="G116" s="25"/>
      <c r="H116" s="25"/>
    </row>
    <row r="117" spans="2:8" x14ac:dyDescent="0.35">
      <c r="B117" s="25"/>
      <c r="C117" s="30"/>
      <c r="D117" s="27"/>
      <c r="E117" s="27"/>
      <c r="F117" s="27"/>
      <c r="G117" s="25"/>
      <c r="H117" s="25"/>
    </row>
    <row r="118" spans="2:8" ht="22.5" customHeight="1" x14ac:dyDescent="0.35">
      <c r="B118" s="54" t="s">
        <v>88</v>
      </c>
      <c r="C118" s="132"/>
      <c r="D118" s="132"/>
      <c r="E118" s="132"/>
      <c r="F118" s="132"/>
      <c r="G118" s="132"/>
      <c r="H118" s="132"/>
    </row>
    <row r="119" spans="2:8" ht="20.25" customHeight="1" x14ac:dyDescent="0.35">
      <c r="B119" s="54" t="s">
        <v>89</v>
      </c>
      <c r="C119" s="132"/>
      <c r="D119" s="132"/>
      <c r="E119" s="132"/>
      <c r="F119" s="132"/>
      <c r="G119" s="132"/>
      <c r="H119" s="132"/>
    </row>
    <row r="120" spans="2:8" ht="18" customHeight="1" x14ac:dyDescent="0.35">
      <c r="B120" s="54" t="s">
        <v>3</v>
      </c>
      <c r="C120" s="132"/>
      <c r="D120" s="132"/>
      <c r="E120" s="132"/>
      <c r="F120" s="132"/>
      <c r="G120" s="132"/>
      <c r="H120" s="132"/>
    </row>
    <row r="121" spans="2:8" ht="15.75" customHeight="1" x14ac:dyDescent="0.35">
      <c r="B121" s="54" t="s">
        <v>90</v>
      </c>
      <c r="C121" s="132"/>
      <c r="D121" s="132"/>
      <c r="E121" s="132"/>
      <c r="F121" s="132"/>
      <c r="G121" s="132"/>
      <c r="H121" s="132"/>
    </row>
    <row r="122" spans="2:8" ht="25" customHeight="1" x14ac:dyDescent="0.35">
      <c r="B122" s="54" t="s">
        <v>91</v>
      </c>
      <c r="C122" s="132"/>
      <c r="D122" s="132"/>
      <c r="E122" s="132"/>
      <c r="F122" s="132"/>
      <c r="G122" s="132"/>
      <c r="H122" s="132"/>
    </row>
    <row r="123" spans="2:8" ht="25" customHeight="1" x14ac:dyDescent="0.35">
      <c r="B123" s="54" t="s">
        <v>0</v>
      </c>
      <c r="C123" s="132"/>
      <c r="D123" s="132"/>
      <c r="E123" s="132"/>
      <c r="F123" s="132"/>
      <c r="G123" s="132"/>
      <c r="H123" s="132"/>
    </row>
    <row r="124" spans="2:8" ht="87" customHeight="1" x14ac:dyDescent="0.35">
      <c r="B124" s="58" t="s">
        <v>92</v>
      </c>
      <c r="C124" s="144" t="s">
        <v>93</v>
      </c>
      <c r="D124" s="144"/>
      <c r="E124" s="144"/>
      <c r="F124" s="144"/>
      <c r="G124" s="144"/>
      <c r="H124" s="144"/>
    </row>
    <row r="125" spans="2:8" ht="50.15" customHeight="1" x14ac:dyDescent="0.35">
      <c r="B125" s="54" t="s">
        <v>1</v>
      </c>
      <c r="C125" s="132"/>
      <c r="D125" s="132"/>
      <c r="E125" s="132"/>
      <c r="F125" s="132"/>
      <c r="G125" s="132"/>
      <c r="H125" s="132"/>
    </row>
    <row r="126" spans="2:8" x14ac:dyDescent="0.35">
      <c r="B126" s="25"/>
      <c r="C126" s="25"/>
      <c r="D126" s="25"/>
      <c r="E126" s="25"/>
      <c r="F126" s="25"/>
      <c r="G126" s="25"/>
      <c r="H126" s="25"/>
    </row>
  </sheetData>
  <mergeCells count="76">
    <mergeCell ref="B89:B90"/>
    <mergeCell ref="E67:G67"/>
    <mergeCell ref="E68:G68"/>
    <mergeCell ref="B28:B34"/>
    <mergeCell ref="B21:B25"/>
    <mergeCell ref="B38:B41"/>
    <mergeCell ref="B44:B47"/>
    <mergeCell ref="E80:G80"/>
    <mergeCell ref="E79:G79"/>
    <mergeCell ref="B80:B85"/>
    <mergeCell ref="E83:G83"/>
    <mergeCell ref="E81:G81"/>
    <mergeCell ref="E82:G82"/>
    <mergeCell ref="E72:G72"/>
    <mergeCell ref="E73:G73"/>
    <mergeCell ref="E74:G74"/>
    <mergeCell ref="B12:H12"/>
    <mergeCell ref="A14:H15"/>
    <mergeCell ref="B63:B69"/>
    <mergeCell ref="E69:G69"/>
    <mergeCell ref="B52:B57"/>
    <mergeCell ref="A8:B8"/>
    <mergeCell ref="A9:B9"/>
    <mergeCell ref="A10:B10"/>
    <mergeCell ref="C8:H8"/>
    <mergeCell ref="C9:H9"/>
    <mergeCell ref="C10:H10"/>
    <mergeCell ref="A2:H2"/>
    <mergeCell ref="C4:H4"/>
    <mergeCell ref="C5:H5"/>
    <mergeCell ref="C6:H6"/>
    <mergeCell ref="C7:H7"/>
    <mergeCell ref="A6:B6"/>
    <mergeCell ref="A4:B4"/>
    <mergeCell ref="A5:B5"/>
    <mergeCell ref="A7:B7"/>
    <mergeCell ref="E77:G77"/>
    <mergeCell ref="B72:B77"/>
    <mergeCell ref="E62:G62"/>
    <mergeCell ref="E63:G63"/>
    <mergeCell ref="E64:G64"/>
    <mergeCell ref="E65:G65"/>
    <mergeCell ref="E66:G66"/>
    <mergeCell ref="E71:G71"/>
    <mergeCell ref="E75:G75"/>
    <mergeCell ref="E76:G76"/>
    <mergeCell ref="C125:H125"/>
    <mergeCell ref="C120:H120"/>
    <mergeCell ref="C121:H121"/>
    <mergeCell ref="E84:G84"/>
    <mergeCell ref="E85:G85"/>
    <mergeCell ref="F94:G94"/>
    <mergeCell ref="E90:G90"/>
    <mergeCell ref="E91:G91"/>
    <mergeCell ref="E88:G88"/>
    <mergeCell ref="E89:G89"/>
    <mergeCell ref="E86:G86"/>
    <mergeCell ref="H94:I94"/>
    <mergeCell ref="C124:H124"/>
    <mergeCell ref="B101:D101"/>
    <mergeCell ref="C103:D103"/>
    <mergeCell ref="C102:D102"/>
    <mergeCell ref="C123:H123"/>
    <mergeCell ref="B103:B104"/>
    <mergeCell ref="B105:B106"/>
    <mergeCell ref="B107:B108"/>
    <mergeCell ref="C104:D104"/>
    <mergeCell ref="C122:H122"/>
    <mergeCell ref="B111:B115"/>
    <mergeCell ref="C111:H115"/>
    <mergeCell ref="C118:H118"/>
    <mergeCell ref="C119:H119"/>
    <mergeCell ref="C105:D105"/>
    <mergeCell ref="C107:D107"/>
    <mergeCell ref="C106:D106"/>
    <mergeCell ref="C108:D108"/>
  </mergeCells>
  <phoneticPr fontId="24" type="noConversion"/>
  <pageMargins left="0.7" right="0.7" top="0.75" bottom="0.75" header="0.3" footer="0.3"/>
  <pageSetup paperSize="9" orientation="portrait" r:id="rId1"/>
  <drawing r:id="rId2"/>
  <tableParts count="4">
    <tablePart r:id="rId3"/>
    <tablePart r:id="rId4"/>
    <tablePart r:id="rId5"/>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07ED3-27E9-4344-B5E3-E44004A1A945}">
  <dimension ref="A1:R125"/>
  <sheetViews>
    <sheetView topLeftCell="A43" zoomScale="110" zoomScaleNormal="110" workbookViewId="0">
      <selection activeCell="F105" sqref="F105"/>
    </sheetView>
  </sheetViews>
  <sheetFormatPr baseColWidth="10" defaultRowHeight="14.5" x14ac:dyDescent="0.35"/>
  <cols>
    <col min="1" max="1" width="27.7265625" customWidth="1"/>
    <col min="2" max="2" width="25.453125" customWidth="1"/>
    <col min="3" max="3" width="61.26953125" customWidth="1"/>
    <col min="4" max="4" width="13" customWidth="1"/>
    <col min="5" max="5" width="18.1796875" customWidth="1"/>
    <col min="6" max="6" width="14.7265625" customWidth="1"/>
    <col min="7" max="7" width="15.7265625" customWidth="1"/>
    <col min="8" max="8" width="16.6328125" customWidth="1"/>
    <col min="13" max="13" width="65" customWidth="1"/>
  </cols>
  <sheetData>
    <row r="1" spans="1:8" ht="110" customHeight="1" x14ac:dyDescent="0.35"/>
    <row r="2" spans="1:8" ht="26" customHeight="1" x14ac:dyDescent="0.35">
      <c r="A2" s="150" t="s">
        <v>108</v>
      </c>
      <c r="B2" s="150"/>
      <c r="C2" s="150"/>
      <c r="D2" s="150"/>
      <c r="E2" s="150"/>
      <c r="F2" s="150"/>
      <c r="G2" s="150"/>
      <c r="H2" s="150"/>
    </row>
    <row r="3" spans="1:8" x14ac:dyDescent="0.35">
      <c r="A3" s="25"/>
      <c r="B3" s="26"/>
      <c r="C3" s="27"/>
      <c r="D3" s="27"/>
      <c r="E3" s="27"/>
      <c r="F3" s="25"/>
      <c r="G3" s="25"/>
      <c r="H3" s="25"/>
    </row>
    <row r="4" spans="1:8" x14ac:dyDescent="0.35">
      <c r="A4" s="152" t="s">
        <v>6</v>
      </c>
      <c r="B4" s="153"/>
      <c r="C4" s="151"/>
      <c r="D4" s="151"/>
      <c r="E4" s="151"/>
      <c r="F4" s="151"/>
      <c r="G4" s="151"/>
      <c r="H4" s="151"/>
    </row>
    <row r="5" spans="1:8" x14ac:dyDescent="0.35">
      <c r="A5" s="152" t="s">
        <v>7</v>
      </c>
      <c r="B5" s="153"/>
      <c r="C5" s="151"/>
      <c r="D5" s="151"/>
      <c r="E5" s="151"/>
      <c r="F5" s="151"/>
      <c r="G5" s="151"/>
      <c r="H5" s="151"/>
    </row>
    <row r="6" spans="1:8" x14ac:dyDescent="0.35">
      <c r="A6" s="152" t="s">
        <v>2</v>
      </c>
      <c r="B6" s="153"/>
      <c r="C6" s="151"/>
      <c r="D6" s="151"/>
      <c r="E6" s="151"/>
      <c r="F6" s="151"/>
      <c r="G6" s="151"/>
      <c r="H6" s="151"/>
    </row>
    <row r="7" spans="1:8" x14ac:dyDescent="0.35">
      <c r="A7" s="152" t="s">
        <v>8</v>
      </c>
      <c r="B7" s="153"/>
      <c r="C7" s="151"/>
      <c r="D7" s="151"/>
      <c r="E7" s="151"/>
      <c r="F7" s="151"/>
      <c r="G7" s="151"/>
      <c r="H7" s="151"/>
    </row>
    <row r="8" spans="1:8" x14ac:dyDescent="0.35">
      <c r="A8" s="152" t="s">
        <v>9</v>
      </c>
      <c r="B8" s="153"/>
      <c r="C8" s="151"/>
      <c r="D8" s="151"/>
      <c r="E8" s="151"/>
      <c r="F8" s="151"/>
      <c r="G8" s="151"/>
      <c r="H8" s="151"/>
    </row>
    <row r="9" spans="1:8" ht="30.75" customHeight="1" x14ac:dyDescent="0.35">
      <c r="A9" s="154" t="s">
        <v>10</v>
      </c>
      <c r="B9" s="155"/>
      <c r="C9" s="151"/>
      <c r="D9" s="151"/>
      <c r="E9" s="151"/>
      <c r="F9" s="151"/>
      <c r="G9" s="151"/>
      <c r="H9" s="151"/>
    </row>
    <row r="10" spans="1:8" ht="19" customHeight="1" x14ac:dyDescent="0.35">
      <c r="A10" s="152" t="s">
        <v>11</v>
      </c>
      <c r="B10" s="153"/>
      <c r="C10" s="151"/>
      <c r="D10" s="151"/>
      <c r="E10" s="151"/>
      <c r="F10" s="151"/>
      <c r="G10" s="151"/>
      <c r="H10" s="151"/>
    </row>
    <row r="11" spans="1:8" x14ac:dyDescent="0.35">
      <c r="A11" s="25"/>
      <c r="B11" s="26"/>
      <c r="C11" s="27"/>
      <c r="D11" s="27"/>
      <c r="E11" s="27"/>
      <c r="F11" s="25"/>
      <c r="G11" s="25"/>
      <c r="H11" s="25"/>
    </row>
    <row r="12" spans="1:8" ht="90" customHeight="1" x14ac:dyDescent="0.35">
      <c r="A12" s="28"/>
      <c r="B12" s="156" t="s">
        <v>12</v>
      </c>
      <c r="C12" s="156"/>
      <c r="D12" s="156"/>
      <c r="E12" s="156"/>
      <c r="F12" s="156"/>
      <c r="G12" s="156"/>
      <c r="H12" s="156"/>
    </row>
    <row r="13" spans="1:8" ht="29.25" customHeight="1" x14ac:dyDescent="0.35">
      <c r="A13" s="28"/>
      <c r="B13" s="29"/>
      <c r="C13" s="29"/>
      <c r="D13" s="29"/>
      <c r="E13" s="29"/>
      <c r="F13" s="29"/>
      <c r="G13" s="29"/>
      <c r="H13" s="25"/>
    </row>
    <row r="14" spans="1:8" ht="31.5" customHeight="1" x14ac:dyDescent="0.35">
      <c r="A14" s="177" t="s">
        <v>13</v>
      </c>
      <c r="B14" s="177"/>
      <c r="C14" s="177"/>
      <c r="D14" s="177"/>
      <c r="E14" s="177"/>
      <c r="F14" s="177"/>
      <c r="G14" s="177"/>
      <c r="H14" s="177"/>
    </row>
    <row r="15" spans="1:8" ht="177.65" customHeight="1" x14ac:dyDescent="0.35">
      <c r="A15" s="177"/>
      <c r="B15" s="177"/>
      <c r="C15" s="177"/>
      <c r="D15" s="177"/>
      <c r="E15" s="177"/>
      <c r="F15" s="177"/>
      <c r="G15" s="177"/>
      <c r="H15" s="177"/>
    </row>
    <row r="16" spans="1:8" x14ac:dyDescent="0.35">
      <c r="C16" s="1"/>
      <c r="D16" s="2"/>
      <c r="E16" s="2"/>
      <c r="F16" s="2"/>
    </row>
    <row r="17" spans="1:8" x14ac:dyDescent="0.35">
      <c r="C17" s="1"/>
      <c r="D17" s="2"/>
      <c r="E17" s="2"/>
      <c r="F17" s="2"/>
    </row>
    <row r="18" spans="1:8" ht="26" x14ac:dyDescent="0.6">
      <c r="B18" s="10" t="s">
        <v>14</v>
      </c>
      <c r="C18" s="4"/>
      <c r="D18" s="6"/>
      <c r="E18" s="6"/>
      <c r="F18" s="6"/>
      <c r="G18" s="3"/>
      <c r="H18" s="3"/>
    </row>
    <row r="19" spans="1:8" ht="26.5" thickBot="1" x14ac:dyDescent="0.65">
      <c r="B19" s="3"/>
      <c r="C19" s="4"/>
      <c r="D19" s="6"/>
      <c r="E19" s="6"/>
      <c r="F19" s="6"/>
      <c r="G19" s="3"/>
      <c r="H19" s="3"/>
    </row>
    <row r="20" spans="1:8" ht="69" customHeight="1" x14ac:dyDescent="0.35">
      <c r="A20" s="2"/>
      <c r="B20" s="12" t="s">
        <v>15</v>
      </c>
      <c r="C20" s="13" t="s">
        <v>16</v>
      </c>
      <c r="D20" s="14" t="s">
        <v>21</v>
      </c>
      <c r="E20" s="15" t="s">
        <v>17</v>
      </c>
      <c r="F20" s="14" t="s">
        <v>18</v>
      </c>
      <c r="G20" s="15" t="s">
        <v>19</v>
      </c>
      <c r="H20" s="16" t="s">
        <v>20</v>
      </c>
    </row>
    <row r="21" spans="1:8" ht="135" customHeight="1" x14ac:dyDescent="0.35">
      <c r="B21" s="167" t="s">
        <v>23</v>
      </c>
      <c r="C21" s="87" t="s">
        <v>22</v>
      </c>
      <c r="D21" s="88"/>
      <c r="E21" s="88">
        <v>2</v>
      </c>
      <c r="F21" s="88">
        <f>Tableau3364210343842[[#This Row],[Weighting]]*Tableau3364210343842[[#This Row],[Score (from 1 to 4)]]</f>
        <v>0</v>
      </c>
      <c r="G21" s="89"/>
      <c r="H21" s="90"/>
    </row>
    <row r="22" spans="1:8" ht="58.5" customHeight="1" x14ac:dyDescent="0.35">
      <c r="B22" s="149"/>
      <c r="C22" s="17" t="s">
        <v>24</v>
      </c>
      <c r="D22" s="18"/>
      <c r="E22" s="18">
        <v>2</v>
      </c>
      <c r="F22" s="18">
        <f>Tableau3364210343842[[#This Row],[Weighting]]*Tableau3364210343842[[#This Row],[Score (from 1 to 4)]]</f>
        <v>0</v>
      </c>
      <c r="G22" s="19"/>
      <c r="H22" s="20"/>
    </row>
    <row r="23" spans="1:8" ht="47.5" customHeight="1" x14ac:dyDescent="0.35">
      <c r="B23" s="149"/>
      <c r="C23" s="21" t="s">
        <v>25</v>
      </c>
      <c r="D23" s="22"/>
      <c r="E23" s="22">
        <v>2</v>
      </c>
      <c r="F23" s="22">
        <f>Tableau3364210343842[[#This Row],[Weighting]]*Tableau3364210343842[[#This Row],[Score (from 1 to 4)]]</f>
        <v>0</v>
      </c>
      <c r="G23" s="23"/>
      <c r="H23" s="24"/>
    </row>
    <row r="24" spans="1:8" ht="42" customHeight="1" x14ac:dyDescent="0.35">
      <c r="B24" s="149"/>
      <c r="C24" s="60" t="s">
        <v>26</v>
      </c>
      <c r="D24" s="61"/>
      <c r="E24" s="53">
        <v>2</v>
      </c>
      <c r="F24" s="53">
        <f>Tableau3364210343842[[#This Row],[Weighting]]*Tableau3364210343842[[#This Row],[Score (from 1 to 4)]]</f>
        <v>0</v>
      </c>
      <c r="G24" s="85"/>
      <c r="H24" s="86"/>
    </row>
    <row r="25" spans="1:8" ht="52" customHeight="1" x14ac:dyDescent="0.35">
      <c r="B25" s="149"/>
      <c r="C25" s="98" t="s">
        <v>4</v>
      </c>
      <c r="D25" s="22"/>
      <c r="E25" s="22"/>
      <c r="F25" s="92">
        <f>SUM(Tableau3364210343842[Weighted Score])</f>
        <v>0</v>
      </c>
      <c r="G25" s="23"/>
      <c r="H25" s="23"/>
    </row>
    <row r="26" spans="1:8" ht="37" customHeight="1" thickBot="1" x14ac:dyDescent="0.65">
      <c r="B26" s="3"/>
      <c r="C26" s="4"/>
      <c r="D26" s="6"/>
      <c r="E26" s="6"/>
      <c r="F26" s="6"/>
      <c r="G26" s="3"/>
      <c r="H26" s="3"/>
    </row>
    <row r="27" spans="1:8" ht="74.5" customHeight="1" thickBot="1" x14ac:dyDescent="0.4">
      <c r="B27" s="12" t="s">
        <v>15</v>
      </c>
      <c r="C27" s="13" t="s">
        <v>16</v>
      </c>
      <c r="D27" s="14" t="s">
        <v>21</v>
      </c>
      <c r="E27" s="15" t="s">
        <v>17</v>
      </c>
      <c r="F27" s="14" t="s">
        <v>18</v>
      </c>
      <c r="G27" s="15" t="s">
        <v>19</v>
      </c>
      <c r="H27" s="16" t="s">
        <v>20</v>
      </c>
    </row>
    <row r="28" spans="1:8" ht="58" x14ac:dyDescent="0.35">
      <c r="B28" s="163" t="s">
        <v>27</v>
      </c>
      <c r="C28" s="49" t="s">
        <v>28</v>
      </c>
      <c r="D28" s="92"/>
      <c r="E28" s="92">
        <v>3</v>
      </c>
      <c r="F28" s="92">
        <f>Tableau3425311353943[[#This Row],[Weighting]]*Tableau3425311353943[[#This Row],[Score (from 1 to 4)]]</f>
        <v>0</v>
      </c>
      <c r="G28" s="93"/>
      <c r="H28" s="93"/>
    </row>
    <row r="29" spans="1:8" ht="72.5" x14ac:dyDescent="0.35">
      <c r="B29" s="164"/>
      <c r="C29" s="17" t="s">
        <v>29</v>
      </c>
      <c r="D29" s="61"/>
      <c r="E29" s="61">
        <v>1</v>
      </c>
      <c r="F29" s="61">
        <f>Tableau3425311353943[[#This Row],[Weighting]]*Tableau3425311353943[[#This Row],[Score (from 1 to 4)]]</f>
        <v>0</v>
      </c>
      <c r="G29" s="94"/>
      <c r="H29" s="94"/>
    </row>
    <row r="30" spans="1:8" ht="43.5" x14ac:dyDescent="0.35">
      <c r="B30" s="164"/>
      <c r="C30" s="21" t="s">
        <v>30</v>
      </c>
      <c r="D30" s="92"/>
      <c r="E30" s="92">
        <v>2</v>
      </c>
      <c r="F30" s="92">
        <f>Tableau3425311353943[[#This Row],[Weighting]]*Tableau3425311353943[[#This Row],[Score (from 1 to 4)]]</f>
        <v>0</v>
      </c>
      <c r="G30" s="93"/>
      <c r="H30" s="93"/>
    </row>
    <row r="31" spans="1:8" ht="43.5" x14ac:dyDescent="0.35">
      <c r="B31" s="165"/>
      <c r="C31" s="95" t="s">
        <v>31</v>
      </c>
      <c r="D31" s="61"/>
      <c r="E31" s="61">
        <v>2</v>
      </c>
      <c r="F31" s="61">
        <f>Tableau3425311353943[[#This Row],[Weighting]]*Tableau3425311353943[[#This Row],[Score (from 1 to 4)]]</f>
        <v>0</v>
      </c>
      <c r="G31" s="94"/>
      <c r="H31" s="94"/>
    </row>
    <row r="32" spans="1:8" ht="79.5" customHeight="1" x14ac:dyDescent="0.35">
      <c r="B32" s="165"/>
      <c r="C32" s="21" t="s">
        <v>32</v>
      </c>
      <c r="D32" s="92"/>
      <c r="E32" s="92">
        <v>3</v>
      </c>
      <c r="F32" s="96">
        <f>SUM(F26:F31)</f>
        <v>0</v>
      </c>
      <c r="G32" s="93"/>
      <c r="H32" s="93"/>
    </row>
    <row r="33" spans="2:18" ht="63" customHeight="1" x14ac:dyDescent="0.35">
      <c r="B33" s="165"/>
      <c r="C33" s="91" t="s">
        <v>33</v>
      </c>
      <c r="D33" s="61"/>
      <c r="E33" s="61">
        <v>3</v>
      </c>
      <c r="F33" s="61">
        <f>Tableau3425311353943[[#This Row],[Weighting]]*Tableau3425311353943[[#This Row],[Score (from 1 to 4)]]</f>
        <v>0</v>
      </c>
      <c r="G33" s="94"/>
      <c r="H33" s="94"/>
    </row>
    <row r="34" spans="2:18" ht="27" customHeight="1" thickBot="1" x14ac:dyDescent="0.4">
      <c r="B34" s="166"/>
      <c r="C34" s="97" t="s">
        <v>5</v>
      </c>
      <c r="D34" s="50"/>
      <c r="E34" s="50"/>
      <c r="F34" s="50">
        <f t="shared" ref="F34" si="0">SUM(F28:F33)</f>
        <v>0</v>
      </c>
      <c r="G34" s="51"/>
      <c r="H34" s="52"/>
    </row>
    <row r="35" spans="2:18" x14ac:dyDescent="0.35">
      <c r="C35" s="5"/>
      <c r="D35" s="2"/>
      <c r="E35" s="2"/>
      <c r="F35" s="2"/>
    </row>
    <row r="36" spans="2:18" ht="16" thickBot="1" x14ac:dyDescent="0.4">
      <c r="F36" s="11"/>
    </row>
    <row r="37" spans="2:18" ht="31" x14ac:dyDescent="0.35">
      <c r="B37" s="12" t="s">
        <v>15</v>
      </c>
      <c r="C37" s="13" t="s">
        <v>16</v>
      </c>
      <c r="D37" s="14" t="s">
        <v>21</v>
      </c>
      <c r="E37" s="15" t="s">
        <v>17</v>
      </c>
      <c r="F37" s="14" t="s">
        <v>18</v>
      </c>
      <c r="G37" s="15" t="s">
        <v>19</v>
      </c>
      <c r="H37" s="16" t="s">
        <v>20</v>
      </c>
    </row>
    <row r="38" spans="2:18" ht="58" x14ac:dyDescent="0.35">
      <c r="B38" s="149" t="s">
        <v>34</v>
      </c>
      <c r="C38" s="21" t="s">
        <v>35</v>
      </c>
      <c r="D38" s="22"/>
      <c r="E38" s="22">
        <v>1</v>
      </c>
      <c r="F38" s="22">
        <f>Tableau33827913374145[[#This Row],[Score (from 1 to 4)]]*Tableau33827913374145[[#This Row],[Weighting]]</f>
        <v>0</v>
      </c>
      <c r="G38" s="23"/>
      <c r="H38" s="23"/>
    </row>
    <row r="39" spans="2:18" ht="43.5" x14ac:dyDescent="0.35">
      <c r="B39" s="149"/>
      <c r="C39" s="17" t="s">
        <v>36</v>
      </c>
      <c r="D39" s="18"/>
      <c r="E39" s="18">
        <v>2</v>
      </c>
      <c r="F39" s="18">
        <f>Tableau33827913374145[[#This Row],[Score (from 1 to 4)]]*Tableau33827913374145[[#This Row],[Weighting]]</f>
        <v>0</v>
      </c>
      <c r="G39" s="19"/>
      <c r="H39" s="19"/>
    </row>
    <row r="40" spans="2:18" ht="64.5" customHeight="1" x14ac:dyDescent="0.35">
      <c r="B40" s="149"/>
      <c r="C40" s="21" t="s">
        <v>37</v>
      </c>
      <c r="D40" s="22"/>
      <c r="E40" s="22">
        <v>2</v>
      </c>
      <c r="F40" s="22">
        <f>Tableau33827913374145[[#This Row],[Score (from 1 to 4)]]*Tableau33827913374145[[#This Row],[Weighting]]</f>
        <v>0</v>
      </c>
      <c r="G40" s="23"/>
      <c r="H40" s="23"/>
    </row>
    <row r="41" spans="2:18" x14ac:dyDescent="0.35">
      <c r="B41" s="149"/>
      <c r="C41" s="130" t="s">
        <v>5</v>
      </c>
      <c r="D41" s="18"/>
      <c r="E41" s="18"/>
      <c r="F41" s="61">
        <f>SUM(F38:F40)</f>
        <v>0</v>
      </c>
      <c r="G41" s="19"/>
      <c r="H41" s="19"/>
    </row>
    <row r="42" spans="2:18" ht="74.150000000000006" customHeight="1" thickBot="1" x14ac:dyDescent="0.4">
      <c r="C42" s="2"/>
      <c r="D42" s="2"/>
      <c r="E42" s="2"/>
      <c r="F42" s="9"/>
      <c r="G42" s="8"/>
      <c r="H42" s="7"/>
    </row>
    <row r="43" spans="2:18" ht="54.5" customHeight="1" x14ac:dyDescent="0.35">
      <c r="B43" s="12" t="s">
        <v>15</v>
      </c>
      <c r="C43" s="13" t="s">
        <v>16</v>
      </c>
      <c r="D43" s="14" t="s">
        <v>21</v>
      </c>
      <c r="E43" s="15" t="s">
        <v>17</v>
      </c>
      <c r="F43" s="14" t="s">
        <v>18</v>
      </c>
      <c r="G43" s="15" t="s">
        <v>19</v>
      </c>
      <c r="H43" s="16" t="s">
        <v>20</v>
      </c>
    </row>
    <row r="44" spans="2:18" ht="29" x14ac:dyDescent="0.35">
      <c r="B44" s="149" t="s">
        <v>38</v>
      </c>
      <c r="C44" s="21" t="s">
        <v>39</v>
      </c>
      <c r="D44" s="22"/>
      <c r="E44" s="22">
        <v>1</v>
      </c>
      <c r="F44" s="22">
        <f>Tableau3386812364044[[#This Row],[Score (from 1 to 4)]]*Tableau3386812364044[[#This Row],[Weighting]]</f>
        <v>0</v>
      </c>
      <c r="G44" s="23"/>
      <c r="H44" s="23"/>
    </row>
    <row r="45" spans="2:18" ht="101.5" x14ac:dyDescent="0.35">
      <c r="B45" s="149"/>
      <c r="C45" s="17" t="s">
        <v>40</v>
      </c>
      <c r="D45" s="18"/>
      <c r="E45" s="61">
        <v>3</v>
      </c>
      <c r="F45" s="18">
        <f>Tableau3386812364044[[#This Row],[Score (from 1 to 4)]]*Tableau3386812364044[[#This Row],[Weighting]]</f>
        <v>0</v>
      </c>
      <c r="G45" s="19"/>
      <c r="H45" s="19"/>
    </row>
    <row r="46" spans="2:18" ht="43.5" x14ac:dyDescent="0.35">
      <c r="B46" s="149"/>
      <c r="C46" s="21" t="s">
        <v>41</v>
      </c>
      <c r="D46" s="22"/>
      <c r="E46" s="22">
        <v>2</v>
      </c>
      <c r="F46" s="22">
        <f>Tableau3386812364044[[#This Row],[Score (from 1 to 4)]]*Tableau3386812364044[[#This Row],[Weighting]]</f>
        <v>0</v>
      </c>
      <c r="G46" s="23"/>
      <c r="H46" s="23"/>
    </row>
    <row r="47" spans="2:18" ht="15.5" x14ac:dyDescent="0.35">
      <c r="B47" s="149"/>
      <c r="C47" s="17" t="s">
        <v>5</v>
      </c>
      <c r="D47" s="61"/>
      <c r="E47" s="61"/>
      <c r="F47" s="99">
        <f>SUM(Tableau3386812364044[Weighted Score])</f>
        <v>0</v>
      </c>
      <c r="G47" s="100"/>
      <c r="H47" s="101"/>
    </row>
    <row r="48" spans="2:18" x14ac:dyDescent="0.35">
      <c r="C48" s="5"/>
      <c r="D48" s="2"/>
      <c r="E48" s="2"/>
      <c r="F48" s="2"/>
      <c r="L48" s="47"/>
      <c r="M48" s="48"/>
      <c r="N48" s="27"/>
      <c r="O48" s="27"/>
      <c r="P48" s="27"/>
      <c r="Q48" s="25"/>
      <c r="R48" s="25"/>
    </row>
    <row r="50" spans="2:8" ht="26" x14ac:dyDescent="0.6">
      <c r="B50" s="62" t="s">
        <v>43</v>
      </c>
      <c r="C50" s="62"/>
    </row>
    <row r="51" spans="2:8" ht="15" thickBot="1" x14ac:dyDescent="0.4"/>
    <row r="52" spans="2:8" ht="31.5" thickBot="1" x14ac:dyDescent="0.4">
      <c r="B52" s="157" t="s">
        <v>161</v>
      </c>
      <c r="C52" s="179" t="s">
        <v>16</v>
      </c>
      <c r="D52" s="180" t="s">
        <v>21</v>
      </c>
      <c r="E52" s="181" t="s">
        <v>17</v>
      </c>
      <c r="F52" s="180" t="s">
        <v>18</v>
      </c>
      <c r="G52" s="181" t="s">
        <v>19</v>
      </c>
      <c r="H52" s="182" t="s">
        <v>20</v>
      </c>
    </row>
    <row r="53" spans="2:8" ht="28.5" thickTop="1" x14ac:dyDescent="0.35">
      <c r="B53" s="158"/>
      <c r="C53" s="102" t="s">
        <v>162</v>
      </c>
      <c r="D53" s="84"/>
      <c r="E53" s="103">
        <v>1</v>
      </c>
      <c r="F53" s="103">
        <f>D53*E53</f>
        <v>0</v>
      </c>
      <c r="G53" s="19"/>
      <c r="H53" s="20"/>
    </row>
    <row r="54" spans="2:8" ht="42" x14ac:dyDescent="0.35">
      <c r="B54" s="158"/>
      <c r="C54" s="104" t="s">
        <v>163</v>
      </c>
      <c r="D54" s="83"/>
      <c r="E54" s="105">
        <v>2</v>
      </c>
      <c r="F54" s="105">
        <f>D54*E54</f>
        <v>0</v>
      </c>
      <c r="G54" s="23"/>
      <c r="H54" s="24"/>
    </row>
    <row r="55" spans="2:8" ht="42" x14ac:dyDescent="0.35">
      <c r="B55" s="158"/>
      <c r="C55" s="186" t="s">
        <v>164</v>
      </c>
      <c r="D55" s="84"/>
      <c r="E55" s="103">
        <v>1</v>
      </c>
      <c r="F55" s="103">
        <f>D55*E55</f>
        <v>0</v>
      </c>
      <c r="G55" s="19"/>
      <c r="H55" s="20"/>
    </row>
    <row r="56" spans="2:8" ht="25" customHeight="1" thickBot="1" x14ac:dyDescent="0.4">
      <c r="B56" s="159"/>
      <c r="C56" s="127" t="s">
        <v>5</v>
      </c>
      <c r="D56" s="128"/>
      <c r="E56" s="128"/>
      <c r="F56" s="131">
        <f>SUM(F53:F55)</f>
        <v>0</v>
      </c>
      <c r="G56" s="128"/>
      <c r="H56" s="129"/>
    </row>
    <row r="59" spans="2:8" ht="26" x14ac:dyDescent="0.6">
      <c r="B59" s="10" t="s">
        <v>45</v>
      </c>
    </row>
    <row r="60" spans="2:8" ht="15" thickBot="1" x14ac:dyDescent="0.4"/>
    <row r="61" spans="2:8" ht="31.5" thickBot="1" x14ac:dyDescent="0.4">
      <c r="B61" s="12"/>
      <c r="C61" s="119" t="s">
        <v>46</v>
      </c>
      <c r="D61" s="64" t="s">
        <v>47</v>
      </c>
      <c r="E61" s="172" t="s">
        <v>19</v>
      </c>
      <c r="F61" s="172"/>
      <c r="G61" s="172"/>
      <c r="H61" s="178" t="s">
        <v>20</v>
      </c>
    </row>
    <row r="62" spans="2:8" ht="56.5" customHeight="1" thickTop="1" x14ac:dyDescent="0.35">
      <c r="B62" s="169" t="s">
        <v>48</v>
      </c>
      <c r="C62" s="31" t="s">
        <v>49</v>
      </c>
      <c r="D62" s="32">
        <v>0</v>
      </c>
      <c r="E62" s="140"/>
      <c r="F62" s="140"/>
      <c r="G62" s="140"/>
      <c r="H62" s="34"/>
    </row>
    <row r="63" spans="2:8" ht="28" x14ac:dyDescent="0.35">
      <c r="B63" s="169"/>
      <c r="C63" s="35" t="s">
        <v>50</v>
      </c>
      <c r="D63" s="36"/>
      <c r="E63" s="139"/>
      <c r="F63" s="139"/>
      <c r="G63" s="139"/>
      <c r="H63" s="38"/>
    </row>
    <row r="64" spans="2:8" ht="28" x14ac:dyDescent="0.35">
      <c r="B64" s="169"/>
      <c r="C64" s="31" t="s">
        <v>51</v>
      </c>
      <c r="D64" s="32"/>
      <c r="E64" s="140"/>
      <c r="F64" s="140"/>
      <c r="G64" s="140"/>
      <c r="H64" s="34"/>
    </row>
    <row r="65" spans="2:8" ht="126" x14ac:dyDescent="0.35">
      <c r="B65" s="169"/>
      <c r="C65" s="35" t="s">
        <v>52</v>
      </c>
      <c r="D65" s="36"/>
      <c r="E65" s="139"/>
      <c r="F65" s="139"/>
      <c r="G65" s="139"/>
      <c r="H65" s="38"/>
    </row>
    <row r="66" spans="2:8" ht="87" customHeight="1" x14ac:dyDescent="0.35">
      <c r="B66" s="169"/>
      <c r="C66" s="31" t="s">
        <v>53</v>
      </c>
      <c r="D66" s="111"/>
      <c r="E66" s="162"/>
      <c r="F66" s="162"/>
      <c r="G66" s="162"/>
      <c r="H66" s="125"/>
    </row>
    <row r="67" spans="2:8" ht="32" customHeight="1" x14ac:dyDescent="0.35">
      <c r="B67" s="169"/>
      <c r="C67" s="35" t="s">
        <v>54</v>
      </c>
      <c r="D67" s="36"/>
      <c r="E67" s="139"/>
      <c r="F67" s="139"/>
      <c r="G67" s="139"/>
      <c r="H67" s="38"/>
    </row>
    <row r="68" spans="2:8" ht="15" thickBot="1" x14ac:dyDescent="0.4">
      <c r="B68" s="170"/>
      <c r="C68" s="126" t="s">
        <v>5</v>
      </c>
      <c r="D68" s="42">
        <f>SUM(D62:D67)</f>
        <v>0</v>
      </c>
      <c r="E68" s="173"/>
      <c r="F68" s="174"/>
      <c r="G68" s="175"/>
      <c r="H68" s="46"/>
    </row>
    <row r="69" spans="2:8" ht="26.5" thickBot="1" x14ac:dyDescent="0.65">
      <c r="B69" s="10"/>
      <c r="C69" s="39"/>
      <c r="D69" s="40"/>
      <c r="E69" s="41"/>
      <c r="H69" s="41"/>
    </row>
    <row r="70" spans="2:8" ht="35.5" customHeight="1" thickBot="1" x14ac:dyDescent="0.4">
      <c r="B70" s="12"/>
      <c r="C70" s="119" t="s">
        <v>46</v>
      </c>
      <c r="D70" s="64" t="s">
        <v>47</v>
      </c>
      <c r="E70" s="172" t="s">
        <v>19</v>
      </c>
      <c r="F70" s="172"/>
      <c r="G70" s="172"/>
      <c r="H70" s="178" t="s">
        <v>20</v>
      </c>
    </row>
    <row r="71" spans="2:8" ht="88.5" customHeight="1" thickTop="1" x14ac:dyDescent="0.35">
      <c r="B71" s="149" t="s">
        <v>55</v>
      </c>
      <c r="C71" s="31" t="s">
        <v>56</v>
      </c>
      <c r="D71" s="32">
        <v>0</v>
      </c>
      <c r="E71" s="140"/>
      <c r="F71" s="140"/>
      <c r="G71" s="140"/>
      <c r="H71" s="33"/>
    </row>
    <row r="72" spans="2:8" ht="28" x14ac:dyDescent="0.35">
      <c r="B72" s="149"/>
      <c r="C72" s="35" t="s">
        <v>57</v>
      </c>
      <c r="D72" s="36"/>
      <c r="E72" s="139"/>
      <c r="F72" s="139"/>
      <c r="G72" s="139"/>
      <c r="H72" s="37"/>
    </row>
    <row r="73" spans="2:8" ht="74.5" customHeight="1" x14ac:dyDescent="0.35">
      <c r="B73" s="149"/>
      <c r="C73" s="31" t="s">
        <v>58</v>
      </c>
      <c r="D73" s="32"/>
      <c r="E73" s="140"/>
      <c r="F73" s="140"/>
      <c r="G73" s="140"/>
      <c r="H73" s="33"/>
    </row>
    <row r="74" spans="2:8" ht="28" x14ac:dyDescent="0.35">
      <c r="B74" s="149"/>
      <c r="C74" s="35" t="s">
        <v>59</v>
      </c>
      <c r="D74" s="36"/>
      <c r="E74" s="139"/>
      <c r="F74" s="139"/>
      <c r="G74" s="139"/>
      <c r="H74" s="37"/>
    </row>
    <row r="75" spans="2:8" x14ac:dyDescent="0.35">
      <c r="B75" s="149"/>
      <c r="C75" s="31" t="s">
        <v>60</v>
      </c>
      <c r="D75" s="32"/>
      <c r="E75" s="140"/>
      <c r="F75" s="140"/>
      <c r="G75" s="140"/>
      <c r="H75" s="33"/>
    </row>
    <row r="76" spans="2:8" ht="26.15" customHeight="1" x14ac:dyDescent="0.35">
      <c r="B76" s="149"/>
      <c r="C76" s="112" t="s">
        <v>5</v>
      </c>
      <c r="D76" s="113">
        <f>SUM(D71:D75)</f>
        <v>0</v>
      </c>
      <c r="E76" s="148"/>
      <c r="F76" s="148"/>
      <c r="G76" s="148"/>
      <c r="H76" s="114"/>
    </row>
    <row r="77" spans="2:8" ht="15" thickBot="1" x14ac:dyDescent="0.4">
      <c r="B77" s="63"/>
      <c r="C77" s="65"/>
      <c r="D77" s="66"/>
      <c r="E77" s="67"/>
      <c r="F77" s="68"/>
      <c r="G77" s="68"/>
      <c r="H77" s="67"/>
    </row>
    <row r="78" spans="2:8" ht="49.5" customHeight="1" thickBot="1" x14ac:dyDescent="0.4">
      <c r="B78" s="44"/>
      <c r="C78" s="119" t="s">
        <v>46</v>
      </c>
      <c r="D78" s="64" t="s">
        <v>47</v>
      </c>
      <c r="E78" s="172" t="s">
        <v>19</v>
      </c>
      <c r="F78" s="172"/>
      <c r="G78" s="172"/>
      <c r="H78" s="178" t="s">
        <v>20</v>
      </c>
    </row>
    <row r="79" spans="2:8" ht="28.5" thickTop="1" x14ac:dyDescent="0.35">
      <c r="B79" s="168" t="s">
        <v>61</v>
      </c>
      <c r="C79" s="35" t="s">
        <v>62</v>
      </c>
      <c r="D79" s="36"/>
      <c r="E79" s="139"/>
      <c r="F79" s="139"/>
      <c r="G79" s="139"/>
      <c r="H79" s="38"/>
    </row>
    <row r="80" spans="2:8" ht="56" x14ac:dyDescent="0.35">
      <c r="B80" s="169"/>
      <c r="C80" s="31" t="s">
        <v>63</v>
      </c>
      <c r="D80" s="32"/>
      <c r="E80" s="140"/>
      <c r="F80" s="140"/>
      <c r="G80" s="140"/>
      <c r="H80" s="34"/>
    </row>
    <row r="81" spans="1:10" ht="46.5" customHeight="1" x14ac:dyDescent="0.35">
      <c r="B81" s="169"/>
      <c r="C81" s="35" t="s">
        <v>64</v>
      </c>
      <c r="D81" s="36"/>
      <c r="E81" s="139"/>
      <c r="F81" s="139"/>
      <c r="G81" s="139"/>
      <c r="H81" s="38"/>
    </row>
    <row r="82" spans="1:10" ht="31" customHeight="1" x14ac:dyDescent="0.35">
      <c r="B82" s="169"/>
      <c r="C82" s="31" t="s">
        <v>65</v>
      </c>
      <c r="D82" s="32"/>
      <c r="E82" s="140"/>
      <c r="F82" s="140"/>
      <c r="G82" s="140"/>
      <c r="H82" s="34"/>
    </row>
    <row r="83" spans="1:10" ht="43" customHeight="1" x14ac:dyDescent="0.35">
      <c r="B83" s="169"/>
      <c r="C83" s="35" t="s">
        <v>66</v>
      </c>
      <c r="D83" s="36"/>
      <c r="E83" s="139"/>
      <c r="F83" s="139"/>
      <c r="G83" s="139"/>
      <c r="H83" s="38"/>
    </row>
    <row r="84" spans="1:10" ht="103" customHeight="1" thickBot="1" x14ac:dyDescent="0.4">
      <c r="B84" s="170"/>
      <c r="C84" s="43" t="s">
        <v>67</v>
      </c>
      <c r="D84" s="42"/>
      <c r="E84" s="176"/>
      <c r="F84" s="176"/>
      <c r="G84" s="176"/>
      <c r="H84" s="46"/>
    </row>
    <row r="85" spans="1:10" x14ac:dyDescent="0.35">
      <c r="B85" s="63"/>
      <c r="C85" s="122" t="s">
        <v>5</v>
      </c>
      <c r="D85" s="123">
        <f>SUM(D79:D84)</f>
        <v>0</v>
      </c>
      <c r="E85" s="171"/>
      <c r="F85" s="171"/>
      <c r="G85" s="171"/>
      <c r="H85" s="124"/>
    </row>
    <row r="86" spans="1:10" ht="15" thickBot="1" x14ac:dyDescent="0.4">
      <c r="B86" s="47"/>
      <c r="C86" s="48"/>
      <c r="D86" s="27"/>
      <c r="E86" s="25"/>
      <c r="H86" s="25"/>
    </row>
    <row r="87" spans="1:10" ht="48" customHeight="1" thickBot="1" x14ac:dyDescent="0.4">
      <c r="B87" s="44"/>
      <c r="C87" s="119" t="s">
        <v>46</v>
      </c>
      <c r="D87" s="64" t="s">
        <v>47</v>
      </c>
      <c r="E87" s="172" t="s">
        <v>19</v>
      </c>
      <c r="F87" s="172"/>
      <c r="G87" s="172"/>
      <c r="H87" s="178" t="s">
        <v>20</v>
      </c>
    </row>
    <row r="88" spans="1:10" ht="83.15" customHeight="1" thickTop="1" x14ac:dyDescent="0.35">
      <c r="B88" s="160" t="s">
        <v>68</v>
      </c>
      <c r="C88" s="45" t="s">
        <v>69</v>
      </c>
      <c r="D88" s="115"/>
      <c r="E88" s="143"/>
      <c r="F88" s="143"/>
      <c r="G88" s="143"/>
      <c r="H88" s="116"/>
    </row>
    <row r="89" spans="1:10" ht="90.65" customHeight="1" thickBot="1" x14ac:dyDescent="0.4">
      <c r="B89" s="161"/>
      <c r="C89" s="43" t="s">
        <v>70</v>
      </c>
      <c r="D89" s="117"/>
      <c r="E89" s="142"/>
      <c r="F89" s="142"/>
      <c r="G89" s="142"/>
      <c r="H89" s="118"/>
    </row>
    <row r="90" spans="1:10" x14ac:dyDescent="0.35">
      <c r="C90" s="35" t="s">
        <v>5</v>
      </c>
      <c r="D90" s="36">
        <f>D88+D89</f>
        <v>0</v>
      </c>
      <c r="E90" s="139"/>
      <c r="F90" s="139"/>
      <c r="G90" s="139"/>
      <c r="H90" s="37"/>
    </row>
    <row r="93" spans="1:10" x14ac:dyDescent="0.35">
      <c r="A93" s="25"/>
      <c r="B93" s="25"/>
      <c r="C93" s="25"/>
      <c r="D93" s="25"/>
      <c r="E93" s="67"/>
      <c r="F93" s="141"/>
      <c r="G93" s="141"/>
      <c r="H93" s="141"/>
      <c r="I93" s="141"/>
      <c r="J93" s="120"/>
    </row>
    <row r="94" spans="1:10" ht="30.65" customHeight="1" x14ac:dyDescent="0.35">
      <c r="B94" s="69" t="s">
        <v>42</v>
      </c>
      <c r="C94" s="70"/>
      <c r="D94" s="71"/>
      <c r="E94" s="72">
        <f>Tableau3364210343842[[#Totals],[Weighted Score]]+F34+Tableau33827913374145[[#Totals],[Weighted Score]]+Tableau3386812364044[[#Totals],[Weighted Score]]</f>
        <v>0</v>
      </c>
      <c r="F94" s="120"/>
      <c r="G94" s="67"/>
      <c r="H94" s="74"/>
      <c r="I94" s="74"/>
      <c r="J94" s="67"/>
    </row>
    <row r="95" spans="1:10" ht="34.5" customHeight="1" x14ac:dyDescent="0.35">
      <c r="B95" s="77" t="s">
        <v>73</v>
      </c>
      <c r="C95" s="78"/>
      <c r="D95" s="79"/>
      <c r="E95" s="72">
        <f>F56</f>
        <v>0</v>
      </c>
      <c r="F95" s="67"/>
      <c r="G95" s="67"/>
      <c r="H95" s="74"/>
      <c r="I95" s="75"/>
      <c r="J95" s="75"/>
    </row>
    <row r="96" spans="1:10" ht="30.65" customHeight="1" x14ac:dyDescent="0.35">
      <c r="B96" s="77" t="s">
        <v>71</v>
      </c>
      <c r="C96" s="78"/>
      <c r="D96" s="79"/>
      <c r="E96" s="72">
        <f>D68+D76+D85+D90</f>
        <v>0</v>
      </c>
      <c r="F96" s="67"/>
      <c r="G96" s="67"/>
      <c r="H96" s="67"/>
      <c r="I96" s="75"/>
      <c r="J96" s="75"/>
    </row>
    <row r="97" spans="2:10" ht="27.65" customHeight="1" x14ac:dyDescent="0.35">
      <c r="B97" s="55" t="s">
        <v>72</v>
      </c>
      <c r="C97" s="56"/>
      <c r="D97" s="57"/>
      <c r="E97" s="72">
        <f>SUM(E94:E96)</f>
        <v>0</v>
      </c>
      <c r="F97" s="67"/>
      <c r="G97" s="67"/>
      <c r="H97" s="74"/>
      <c r="I97" s="75"/>
      <c r="J97" s="75"/>
    </row>
    <row r="100" spans="2:10" ht="32.5" customHeight="1" x14ac:dyDescent="0.35">
      <c r="B100" s="145" t="s">
        <v>74</v>
      </c>
      <c r="C100" s="146"/>
      <c r="D100" s="147"/>
      <c r="E100" s="82">
        <f>E94+E95</f>
        <v>0</v>
      </c>
    </row>
    <row r="101" spans="2:10" ht="71.5" customHeight="1" x14ac:dyDescent="0.35">
      <c r="B101" s="121" t="s">
        <v>75</v>
      </c>
      <c r="C101" s="146" t="s">
        <v>76</v>
      </c>
      <c r="D101" s="147"/>
      <c r="E101" s="81" t="s">
        <v>77</v>
      </c>
    </row>
    <row r="102" spans="2:10" ht="28.5" customHeight="1" x14ac:dyDescent="0.35">
      <c r="B102" s="133" t="s">
        <v>78</v>
      </c>
      <c r="C102" s="183" t="s">
        <v>165</v>
      </c>
      <c r="D102" s="184"/>
      <c r="E102" s="59"/>
    </row>
    <row r="103" spans="2:10" ht="28.5" customHeight="1" x14ac:dyDescent="0.35">
      <c r="B103" s="134"/>
      <c r="C103" s="183" t="s">
        <v>166</v>
      </c>
      <c r="D103" s="184"/>
      <c r="E103" s="59"/>
    </row>
    <row r="104" spans="2:10" ht="28.5" customHeight="1" x14ac:dyDescent="0.35">
      <c r="B104" s="133" t="s">
        <v>79</v>
      </c>
      <c r="C104" s="183" t="s">
        <v>167</v>
      </c>
      <c r="D104" s="184"/>
      <c r="E104" s="59"/>
    </row>
    <row r="105" spans="2:10" ht="28.5" customHeight="1" x14ac:dyDescent="0.35">
      <c r="B105" s="134"/>
      <c r="C105" s="183" t="s">
        <v>168</v>
      </c>
      <c r="D105" s="184"/>
      <c r="E105" s="59"/>
    </row>
    <row r="106" spans="2:10" ht="38" customHeight="1" x14ac:dyDescent="0.35">
      <c r="B106" s="133" t="s">
        <v>80</v>
      </c>
      <c r="C106" s="183" t="s">
        <v>169</v>
      </c>
      <c r="D106" s="184"/>
      <c r="E106" s="59"/>
    </row>
    <row r="107" spans="2:10" ht="30.65" customHeight="1" x14ac:dyDescent="0.35">
      <c r="B107" s="134"/>
      <c r="C107" s="183" t="s">
        <v>170</v>
      </c>
      <c r="D107" s="184"/>
      <c r="E107" s="59"/>
    </row>
    <row r="108" spans="2:10" ht="29.15" customHeight="1" x14ac:dyDescent="0.35">
      <c r="B108" s="25"/>
      <c r="C108" s="25"/>
      <c r="D108" s="25"/>
      <c r="E108" s="25"/>
      <c r="F108" s="25"/>
      <c r="G108" s="25"/>
      <c r="H108" s="76"/>
    </row>
    <row r="109" spans="2:10" x14ac:dyDescent="0.35">
      <c r="B109" s="25"/>
      <c r="C109" s="30"/>
      <c r="D109" s="27"/>
      <c r="E109" s="27"/>
      <c r="F109" s="27"/>
      <c r="G109" s="25"/>
      <c r="H109" s="25"/>
    </row>
    <row r="110" spans="2:10" ht="15" customHeight="1" x14ac:dyDescent="0.35">
      <c r="B110" s="135" t="s">
        <v>87</v>
      </c>
      <c r="C110" s="138"/>
      <c r="D110" s="138"/>
      <c r="E110" s="138"/>
      <c r="F110" s="138"/>
      <c r="G110" s="138"/>
      <c r="H110" s="138"/>
    </row>
    <row r="111" spans="2:10" x14ac:dyDescent="0.35">
      <c r="B111" s="136"/>
      <c r="C111" s="138"/>
      <c r="D111" s="138"/>
      <c r="E111" s="138"/>
      <c r="F111" s="138"/>
      <c r="G111" s="138"/>
      <c r="H111" s="138"/>
    </row>
    <row r="112" spans="2:10" x14ac:dyDescent="0.35">
      <c r="B112" s="136"/>
      <c r="C112" s="138"/>
      <c r="D112" s="138"/>
      <c r="E112" s="138"/>
      <c r="F112" s="138"/>
      <c r="G112" s="138"/>
      <c r="H112" s="138"/>
    </row>
    <row r="113" spans="2:8" x14ac:dyDescent="0.35">
      <c r="B113" s="136"/>
      <c r="C113" s="138"/>
      <c r="D113" s="138"/>
      <c r="E113" s="138"/>
      <c r="F113" s="138"/>
      <c r="G113" s="138"/>
      <c r="H113" s="138"/>
    </row>
    <row r="114" spans="2:8" x14ac:dyDescent="0.35">
      <c r="B114" s="137"/>
      <c r="C114" s="138"/>
      <c r="D114" s="138"/>
      <c r="E114" s="138"/>
      <c r="F114" s="138"/>
      <c r="G114" s="138"/>
      <c r="H114" s="138"/>
    </row>
    <row r="115" spans="2:8" ht="15.75" customHeight="1" x14ac:dyDescent="0.35">
      <c r="B115" s="25"/>
      <c r="C115" s="30"/>
      <c r="D115" s="27"/>
      <c r="E115" s="27"/>
      <c r="F115" s="27"/>
      <c r="G115" s="25"/>
      <c r="H115" s="25"/>
    </row>
    <row r="116" spans="2:8" x14ac:dyDescent="0.35">
      <c r="B116" s="25"/>
      <c r="C116" s="30"/>
      <c r="D116" s="27"/>
      <c r="E116" s="27"/>
      <c r="F116" s="27"/>
      <c r="G116" s="25"/>
      <c r="H116" s="25"/>
    </row>
    <row r="117" spans="2:8" ht="22.5" customHeight="1" x14ac:dyDescent="0.35">
      <c r="B117" s="54" t="s">
        <v>88</v>
      </c>
      <c r="C117" s="132"/>
      <c r="D117" s="132"/>
      <c r="E117" s="132"/>
      <c r="F117" s="132"/>
      <c r="G117" s="132"/>
      <c r="H117" s="132"/>
    </row>
    <row r="118" spans="2:8" ht="20.25" customHeight="1" x14ac:dyDescent="0.35">
      <c r="B118" s="54" t="s">
        <v>89</v>
      </c>
      <c r="C118" s="132"/>
      <c r="D118" s="132"/>
      <c r="E118" s="132"/>
      <c r="F118" s="132"/>
      <c r="G118" s="132"/>
      <c r="H118" s="132"/>
    </row>
    <row r="119" spans="2:8" ht="18" customHeight="1" x14ac:dyDescent="0.35">
      <c r="B119" s="54" t="s">
        <v>3</v>
      </c>
      <c r="C119" s="132"/>
      <c r="D119" s="132"/>
      <c r="E119" s="132"/>
      <c r="F119" s="132"/>
      <c r="G119" s="132"/>
      <c r="H119" s="132"/>
    </row>
    <row r="120" spans="2:8" ht="15.75" customHeight="1" x14ac:dyDescent="0.35">
      <c r="B120" s="54" t="s">
        <v>90</v>
      </c>
      <c r="C120" s="132"/>
      <c r="D120" s="132"/>
      <c r="E120" s="132"/>
      <c r="F120" s="132"/>
      <c r="G120" s="132"/>
      <c r="H120" s="132"/>
    </row>
    <row r="121" spans="2:8" ht="25" customHeight="1" x14ac:dyDescent="0.35">
      <c r="B121" s="54" t="s">
        <v>91</v>
      </c>
      <c r="C121" s="132"/>
      <c r="D121" s="132"/>
      <c r="E121" s="132"/>
      <c r="F121" s="132"/>
      <c r="G121" s="132"/>
      <c r="H121" s="132"/>
    </row>
    <row r="122" spans="2:8" ht="25" customHeight="1" x14ac:dyDescent="0.35">
      <c r="B122" s="54" t="s">
        <v>0</v>
      </c>
      <c r="C122" s="132"/>
      <c r="D122" s="132"/>
      <c r="E122" s="132"/>
      <c r="F122" s="132"/>
      <c r="G122" s="132"/>
      <c r="H122" s="132"/>
    </row>
    <row r="123" spans="2:8" ht="87" customHeight="1" x14ac:dyDescent="0.35">
      <c r="B123" s="58" t="s">
        <v>92</v>
      </c>
      <c r="C123" s="144" t="s">
        <v>93</v>
      </c>
      <c r="D123" s="144"/>
      <c r="E123" s="144"/>
      <c r="F123" s="144"/>
      <c r="G123" s="144"/>
      <c r="H123" s="144"/>
    </row>
    <row r="124" spans="2:8" ht="50.15" customHeight="1" x14ac:dyDescent="0.35">
      <c r="B124" s="54" t="s">
        <v>1</v>
      </c>
      <c r="C124" s="132"/>
      <c r="D124" s="132"/>
      <c r="E124" s="132"/>
      <c r="F124" s="132"/>
      <c r="G124" s="132"/>
      <c r="H124" s="132"/>
    </row>
    <row r="125" spans="2:8" x14ac:dyDescent="0.35">
      <c r="B125" s="25"/>
      <c r="C125" s="25"/>
      <c r="D125" s="25"/>
      <c r="E125" s="25"/>
      <c r="F125" s="25"/>
      <c r="G125" s="25"/>
      <c r="H125" s="25"/>
    </row>
  </sheetData>
  <mergeCells count="76">
    <mergeCell ref="C121:H121"/>
    <mergeCell ref="C122:H122"/>
    <mergeCell ref="C123:H123"/>
    <mergeCell ref="C124:H124"/>
    <mergeCell ref="B110:B114"/>
    <mergeCell ref="C110:H114"/>
    <mergeCell ref="C117:H117"/>
    <mergeCell ref="C118:H118"/>
    <mergeCell ref="C119:H119"/>
    <mergeCell ref="C120:H120"/>
    <mergeCell ref="B104:B105"/>
    <mergeCell ref="C104:D104"/>
    <mergeCell ref="C105:D105"/>
    <mergeCell ref="B106:B107"/>
    <mergeCell ref="C106:D106"/>
    <mergeCell ref="C107:D107"/>
    <mergeCell ref="F93:G93"/>
    <mergeCell ref="H93:I93"/>
    <mergeCell ref="B100:D100"/>
    <mergeCell ref="C101:D101"/>
    <mergeCell ref="B102:B103"/>
    <mergeCell ref="C102:D102"/>
    <mergeCell ref="C103:D103"/>
    <mergeCell ref="E85:G85"/>
    <mergeCell ref="E87:G87"/>
    <mergeCell ref="B88:B89"/>
    <mergeCell ref="E88:G88"/>
    <mergeCell ref="E89:G89"/>
    <mergeCell ref="E90:G90"/>
    <mergeCell ref="E78:G78"/>
    <mergeCell ref="B79:B84"/>
    <mergeCell ref="E79:G79"/>
    <mergeCell ref="E80:G80"/>
    <mergeCell ref="E81:G81"/>
    <mergeCell ref="E82:G82"/>
    <mergeCell ref="E83:G83"/>
    <mergeCell ref="E84:G84"/>
    <mergeCell ref="E67:G67"/>
    <mergeCell ref="E68:G68"/>
    <mergeCell ref="E70:G70"/>
    <mergeCell ref="B71:B76"/>
    <mergeCell ref="E71:G71"/>
    <mergeCell ref="E72:G72"/>
    <mergeCell ref="E73:G73"/>
    <mergeCell ref="E74:G74"/>
    <mergeCell ref="E75:G75"/>
    <mergeCell ref="E76:G76"/>
    <mergeCell ref="B38:B41"/>
    <mergeCell ref="B44:B47"/>
    <mergeCell ref="B52:B56"/>
    <mergeCell ref="E61:G61"/>
    <mergeCell ref="B62:B68"/>
    <mergeCell ref="E62:G62"/>
    <mergeCell ref="E63:G63"/>
    <mergeCell ref="E64:G64"/>
    <mergeCell ref="E65:G65"/>
    <mergeCell ref="E66:G66"/>
    <mergeCell ref="A10:B10"/>
    <mergeCell ref="C10:H10"/>
    <mergeCell ref="B12:H12"/>
    <mergeCell ref="A14:H15"/>
    <mergeCell ref="B21:B25"/>
    <mergeCell ref="B28:B34"/>
    <mergeCell ref="A7:B7"/>
    <mergeCell ref="C7:H7"/>
    <mergeCell ref="A8:B8"/>
    <mergeCell ref="C8:H8"/>
    <mergeCell ref="A9:B9"/>
    <mergeCell ref="C9:H9"/>
    <mergeCell ref="A2:H2"/>
    <mergeCell ref="A4:B4"/>
    <mergeCell ref="C4:H4"/>
    <mergeCell ref="A5:B5"/>
    <mergeCell ref="C5:H5"/>
    <mergeCell ref="A6:B6"/>
    <mergeCell ref="C6:H6"/>
  </mergeCells>
  <pageMargins left="0.7" right="0.7" top="0.75" bottom="0.75" header="0.3" footer="0.3"/>
  <pageSetup paperSize="9" orientation="portrait" r:id="rId1"/>
  <drawing r:id="rId2"/>
  <tableParts count="4">
    <tablePart r:id="rId3"/>
    <tablePart r:id="rId4"/>
    <tablePart r:id="rId5"/>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3C080-7683-490F-A7AF-4BEFFC660838}">
  <dimension ref="A1:R124"/>
  <sheetViews>
    <sheetView topLeftCell="A94" zoomScale="110" zoomScaleNormal="110" workbookViewId="0">
      <selection activeCell="C107" sqref="C107"/>
    </sheetView>
  </sheetViews>
  <sheetFormatPr baseColWidth="10" defaultRowHeight="14.5" x14ac:dyDescent="0.35"/>
  <cols>
    <col min="1" max="1" width="27.7265625" customWidth="1"/>
    <col min="2" max="2" width="25.453125" customWidth="1"/>
    <col min="3" max="3" width="61.26953125" customWidth="1"/>
    <col min="4" max="4" width="13" customWidth="1"/>
    <col min="5" max="5" width="18.1796875" customWidth="1"/>
    <col min="6" max="6" width="14.7265625" customWidth="1"/>
    <col min="7" max="7" width="15.7265625" customWidth="1"/>
    <col min="8" max="8" width="16.6328125" customWidth="1"/>
    <col min="13" max="13" width="65" customWidth="1"/>
  </cols>
  <sheetData>
    <row r="1" spans="1:8" ht="110" customHeight="1" x14ac:dyDescent="0.35"/>
    <row r="2" spans="1:8" ht="26" customHeight="1" x14ac:dyDescent="0.35">
      <c r="A2" s="150" t="s">
        <v>108</v>
      </c>
      <c r="B2" s="150"/>
      <c r="C2" s="150"/>
      <c r="D2" s="150"/>
      <c r="E2" s="150"/>
      <c r="F2" s="150"/>
      <c r="G2" s="150"/>
      <c r="H2" s="150"/>
    </row>
    <row r="3" spans="1:8" x14ac:dyDescent="0.35">
      <c r="A3" s="25"/>
      <c r="B3" s="26"/>
      <c r="C3" s="27"/>
      <c r="D3" s="27"/>
      <c r="E3" s="27"/>
      <c r="F3" s="25"/>
      <c r="G3" s="25"/>
      <c r="H3" s="25"/>
    </row>
    <row r="4" spans="1:8" x14ac:dyDescent="0.35">
      <c r="A4" s="152" t="s">
        <v>6</v>
      </c>
      <c r="B4" s="153"/>
      <c r="C4" s="151"/>
      <c r="D4" s="151"/>
      <c r="E4" s="151"/>
      <c r="F4" s="151"/>
      <c r="G4" s="151"/>
      <c r="H4" s="151"/>
    </row>
    <row r="5" spans="1:8" x14ac:dyDescent="0.35">
      <c r="A5" s="152" t="s">
        <v>7</v>
      </c>
      <c r="B5" s="153"/>
      <c r="C5" s="151"/>
      <c r="D5" s="151"/>
      <c r="E5" s="151"/>
      <c r="F5" s="151"/>
      <c r="G5" s="151"/>
      <c r="H5" s="151"/>
    </row>
    <row r="6" spans="1:8" x14ac:dyDescent="0.35">
      <c r="A6" s="152" t="s">
        <v>2</v>
      </c>
      <c r="B6" s="153"/>
      <c r="C6" s="151"/>
      <c r="D6" s="151"/>
      <c r="E6" s="151"/>
      <c r="F6" s="151"/>
      <c r="G6" s="151"/>
      <c r="H6" s="151"/>
    </row>
    <row r="7" spans="1:8" x14ac:dyDescent="0.35">
      <c r="A7" s="152" t="s">
        <v>8</v>
      </c>
      <c r="B7" s="153"/>
      <c r="C7" s="151"/>
      <c r="D7" s="151"/>
      <c r="E7" s="151"/>
      <c r="F7" s="151"/>
      <c r="G7" s="151"/>
      <c r="H7" s="151"/>
    </row>
    <row r="8" spans="1:8" x14ac:dyDescent="0.35">
      <c r="A8" s="152" t="s">
        <v>9</v>
      </c>
      <c r="B8" s="153"/>
      <c r="C8" s="151"/>
      <c r="D8" s="151"/>
      <c r="E8" s="151"/>
      <c r="F8" s="151"/>
      <c r="G8" s="151"/>
      <c r="H8" s="151"/>
    </row>
    <row r="9" spans="1:8" ht="30.75" customHeight="1" x14ac:dyDescent="0.35">
      <c r="A9" s="154" t="s">
        <v>10</v>
      </c>
      <c r="B9" s="155"/>
      <c r="C9" s="151"/>
      <c r="D9" s="151"/>
      <c r="E9" s="151"/>
      <c r="F9" s="151"/>
      <c r="G9" s="151"/>
      <c r="H9" s="151"/>
    </row>
    <row r="10" spans="1:8" ht="19" customHeight="1" x14ac:dyDescent="0.35">
      <c r="A10" s="152" t="s">
        <v>11</v>
      </c>
      <c r="B10" s="153"/>
      <c r="C10" s="151"/>
      <c r="D10" s="151"/>
      <c r="E10" s="151"/>
      <c r="F10" s="151"/>
      <c r="G10" s="151"/>
      <c r="H10" s="151"/>
    </row>
    <row r="11" spans="1:8" x14ac:dyDescent="0.35">
      <c r="A11" s="25"/>
      <c r="B11" s="26"/>
      <c r="C11" s="27"/>
      <c r="D11" s="27"/>
      <c r="E11" s="27"/>
      <c r="F11" s="25"/>
      <c r="G11" s="25"/>
      <c r="H11" s="25"/>
    </row>
    <row r="12" spans="1:8" ht="90" customHeight="1" x14ac:dyDescent="0.35">
      <c r="A12" s="28"/>
      <c r="B12" s="156" t="s">
        <v>12</v>
      </c>
      <c r="C12" s="156"/>
      <c r="D12" s="156"/>
      <c r="E12" s="156"/>
      <c r="F12" s="156"/>
      <c r="G12" s="156"/>
      <c r="H12" s="156"/>
    </row>
    <row r="13" spans="1:8" ht="29.25" customHeight="1" x14ac:dyDescent="0.35">
      <c r="A13" s="28"/>
      <c r="B13" s="29"/>
      <c r="C13" s="29"/>
      <c r="D13" s="29"/>
      <c r="E13" s="29"/>
      <c r="F13" s="29"/>
      <c r="G13" s="29"/>
      <c r="H13" s="25"/>
    </row>
    <row r="14" spans="1:8" ht="31.5" customHeight="1" x14ac:dyDescent="0.35">
      <c r="A14" s="177" t="s">
        <v>13</v>
      </c>
      <c r="B14" s="177"/>
      <c r="C14" s="177"/>
      <c r="D14" s="177"/>
      <c r="E14" s="177"/>
      <c r="F14" s="177"/>
      <c r="G14" s="177"/>
      <c r="H14" s="177"/>
    </row>
    <row r="15" spans="1:8" ht="177.65" customHeight="1" x14ac:dyDescent="0.35">
      <c r="A15" s="177"/>
      <c r="B15" s="177"/>
      <c r="C15" s="177"/>
      <c r="D15" s="177"/>
      <c r="E15" s="177"/>
      <c r="F15" s="177"/>
      <c r="G15" s="177"/>
      <c r="H15" s="177"/>
    </row>
    <row r="16" spans="1:8" x14ac:dyDescent="0.35">
      <c r="C16" s="1"/>
      <c r="D16" s="2"/>
      <c r="E16" s="2"/>
      <c r="F16" s="2"/>
    </row>
    <row r="17" spans="1:8" x14ac:dyDescent="0.35">
      <c r="C17" s="1"/>
      <c r="D17" s="2"/>
      <c r="E17" s="2"/>
      <c r="F17" s="2"/>
    </row>
    <row r="18" spans="1:8" ht="26" x14ac:dyDescent="0.6">
      <c r="B18" s="10" t="s">
        <v>14</v>
      </c>
      <c r="C18" s="4"/>
      <c r="D18" s="6"/>
      <c r="E18" s="6"/>
      <c r="F18" s="6"/>
      <c r="G18" s="3"/>
      <c r="H18" s="3"/>
    </row>
    <row r="19" spans="1:8" ht="26.5" thickBot="1" x14ac:dyDescent="0.65">
      <c r="B19" s="3"/>
      <c r="C19" s="4"/>
      <c r="D19" s="6"/>
      <c r="E19" s="6"/>
      <c r="F19" s="6"/>
      <c r="G19" s="3"/>
      <c r="H19" s="3"/>
    </row>
    <row r="20" spans="1:8" ht="69" customHeight="1" x14ac:dyDescent="0.35">
      <c r="A20" s="2"/>
      <c r="B20" s="12" t="s">
        <v>15</v>
      </c>
      <c r="C20" s="13" t="s">
        <v>16</v>
      </c>
      <c r="D20" s="14" t="s">
        <v>21</v>
      </c>
      <c r="E20" s="15" t="s">
        <v>17</v>
      </c>
      <c r="F20" s="14" t="s">
        <v>18</v>
      </c>
      <c r="G20" s="15" t="s">
        <v>19</v>
      </c>
      <c r="H20" s="16" t="s">
        <v>20</v>
      </c>
    </row>
    <row r="21" spans="1:8" ht="135" customHeight="1" x14ac:dyDescent="0.35">
      <c r="B21" s="167" t="s">
        <v>23</v>
      </c>
      <c r="C21" s="87" t="s">
        <v>22</v>
      </c>
      <c r="D21" s="88"/>
      <c r="E21" s="88">
        <v>2</v>
      </c>
      <c r="F21" s="88">
        <f>Tableau336421034384246[[#This Row],[Weighting]]*Tableau336421034384246[[#This Row],[Score (from 1 to 4)]]</f>
        <v>0</v>
      </c>
      <c r="G21" s="89"/>
      <c r="H21" s="90"/>
    </row>
    <row r="22" spans="1:8" ht="58.5" customHeight="1" x14ac:dyDescent="0.35">
      <c r="B22" s="149"/>
      <c r="C22" s="17" t="s">
        <v>24</v>
      </c>
      <c r="D22" s="18"/>
      <c r="E22" s="18">
        <v>2</v>
      </c>
      <c r="F22" s="18">
        <f>Tableau336421034384246[[#This Row],[Weighting]]*Tableau336421034384246[[#This Row],[Score (from 1 to 4)]]</f>
        <v>0</v>
      </c>
      <c r="G22" s="19"/>
      <c r="H22" s="20"/>
    </row>
    <row r="23" spans="1:8" ht="47.5" customHeight="1" x14ac:dyDescent="0.35">
      <c r="B23" s="149"/>
      <c r="C23" s="21" t="s">
        <v>25</v>
      </c>
      <c r="D23" s="22"/>
      <c r="E23" s="22">
        <v>2</v>
      </c>
      <c r="F23" s="22">
        <f>Tableau336421034384246[[#This Row],[Weighting]]*Tableau336421034384246[[#This Row],[Score (from 1 to 4)]]</f>
        <v>0</v>
      </c>
      <c r="G23" s="23"/>
      <c r="H23" s="24"/>
    </row>
    <row r="24" spans="1:8" ht="42" customHeight="1" x14ac:dyDescent="0.35">
      <c r="B24" s="149"/>
      <c r="C24" s="60" t="s">
        <v>26</v>
      </c>
      <c r="D24" s="61"/>
      <c r="E24" s="53">
        <v>2</v>
      </c>
      <c r="F24" s="53">
        <f>Tableau336421034384246[[#This Row],[Weighting]]*Tableau336421034384246[[#This Row],[Score (from 1 to 4)]]</f>
        <v>0</v>
      </c>
      <c r="G24" s="85"/>
      <c r="H24" s="86"/>
    </row>
    <row r="25" spans="1:8" ht="52" customHeight="1" x14ac:dyDescent="0.35">
      <c r="B25" s="149"/>
      <c r="C25" s="98" t="s">
        <v>4</v>
      </c>
      <c r="D25" s="22"/>
      <c r="E25" s="22"/>
      <c r="F25" s="92">
        <f>SUM(Tableau336421034384246[Weighted Score])</f>
        <v>0</v>
      </c>
      <c r="G25" s="23"/>
      <c r="H25" s="23"/>
    </row>
    <row r="26" spans="1:8" ht="37" customHeight="1" thickBot="1" x14ac:dyDescent="0.65">
      <c r="B26" s="3"/>
      <c r="C26" s="4"/>
      <c r="D26" s="6"/>
      <c r="E26" s="6"/>
      <c r="F26" s="6"/>
      <c r="G26" s="3"/>
      <c r="H26" s="3"/>
    </row>
    <row r="27" spans="1:8" ht="74.5" customHeight="1" thickBot="1" x14ac:dyDescent="0.4">
      <c r="B27" s="12" t="s">
        <v>15</v>
      </c>
      <c r="C27" s="13" t="s">
        <v>16</v>
      </c>
      <c r="D27" s="14" t="s">
        <v>21</v>
      </c>
      <c r="E27" s="15" t="s">
        <v>17</v>
      </c>
      <c r="F27" s="14" t="s">
        <v>18</v>
      </c>
      <c r="G27" s="15" t="s">
        <v>19</v>
      </c>
      <c r="H27" s="16" t="s">
        <v>20</v>
      </c>
    </row>
    <row r="28" spans="1:8" ht="58" x14ac:dyDescent="0.35">
      <c r="B28" s="163" t="s">
        <v>27</v>
      </c>
      <c r="C28" s="49" t="s">
        <v>28</v>
      </c>
      <c r="D28" s="92"/>
      <c r="E28" s="92">
        <v>3</v>
      </c>
      <c r="F28" s="92">
        <f>Tableau342531135394347[[#This Row],[Weighting]]*Tableau342531135394347[[#This Row],[Score (from 1 to 4)]]</f>
        <v>0</v>
      </c>
      <c r="G28" s="93"/>
      <c r="H28" s="93"/>
    </row>
    <row r="29" spans="1:8" ht="72.5" x14ac:dyDescent="0.35">
      <c r="B29" s="164"/>
      <c r="C29" s="17" t="s">
        <v>29</v>
      </c>
      <c r="D29" s="61"/>
      <c r="E29" s="61">
        <v>1</v>
      </c>
      <c r="F29" s="61">
        <f>Tableau342531135394347[[#This Row],[Weighting]]*Tableau342531135394347[[#This Row],[Score (from 1 to 4)]]</f>
        <v>0</v>
      </c>
      <c r="G29" s="94"/>
      <c r="H29" s="94"/>
    </row>
    <row r="30" spans="1:8" ht="43.5" x14ac:dyDescent="0.35">
      <c r="B30" s="164"/>
      <c r="C30" s="21" t="s">
        <v>30</v>
      </c>
      <c r="D30" s="92"/>
      <c r="E30" s="92">
        <v>2</v>
      </c>
      <c r="F30" s="92">
        <f>Tableau342531135394347[[#This Row],[Weighting]]*Tableau342531135394347[[#This Row],[Score (from 1 to 4)]]</f>
        <v>0</v>
      </c>
      <c r="G30" s="93"/>
      <c r="H30" s="93"/>
    </row>
    <row r="31" spans="1:8" ht="43.5" x14ac:dyDescent="0.35">
      <c r="B31" s="165"/>
      <c r="C31" s="95" t="s">
        <v>31</v>
      </c>
      <c r="D31" s="61"/>
      <c r="E31" s="61">
        <v>2</v>
      </c>
      <c r="F31" s="61">
        <f>Tableau342531135394347[[#This Row],[Weighting]]*Tableau342531135394347[[#This Row],[Score (from 1 to 4)]]</f>
        <v>0</v>
      </c>
      <c r="G31" s="94"/>
      <c r="H31" s="94"/>
    </row>
    <row r="32" spans="1:8" ht="79.5" customHeight="1" x14ac:dyDescent="0.35">
      <c r="B32" s="165"/>
      <c r="C32" s="21" t="s">
        <v>32</v>
      </c>
      <c r="D32" s="92"/>
      <c r="E32" s="92">
        <v>3</v>
      </c>
      <c r="F32" s="96">
        <f>SUM(F26:F31)</f>
        <v>0</v>
      </c>
      <c r="G32" s="93"/>
      <c r="H32" s="93"/>
    </row>
    <row r="33" spans="2:18" ht="63" customHeight="1" x14ac:dyDescent="0.35">
      <c r="B33" s="165"/>
      <c r="C33" s="91" t="s">
        <v>33</v>
      </c>
      <c r="D33" s="61"/>
      <c r="E33" s="61">
        <v>3</v>
      </c>
      <c r="F33" s="61">
        <f>Tableau342531135394347[[#This Row],[Weighting]]*Tableau342531135394347[[#This Row],[Score (from 1 to 4)]]</f>
        <v>0</v>
      </c>
      <c r="G33" s="94"/>
      <c r="H33" s="94"/>
    </row>
    <row r="34" spans="2:18" ht="27" customHeight="1" thickBot="1" x14ac:dyDescent="0.4">
      <c r="B34" s="166"/>
      <c r="C34" s="97" t="s">
        <v>5</v>
      </c>
      <c r="D34" s="50"/>
      <c r="E34" s="50"/>
      <c r="F34" s="50">
        <f t="shared" ref="F34" si="0">SUM(F28:F33)</f>
        <v>0</v>
      </c>
      <c r="G34" s="51"/>
      <c r="H34" s="52"/>
    </row>
    <row r="35" spans="2:18" x14ac:dyDescent="0.35">
      <c r="C35" s="5"/>
      <c r="D35" s="2"/>
      <c r="E35" s="2"/>
      <c r="F35" s="2"/>
    </row>
    <row r="36" spans="2:18" ht="16" thickBot="1" x14ac:dyDescent="0.4">
      <c r="F36" s="11"/>
    </row>
    <row r="37" spans="2:18" ht="31" x14ac:dyDescent="0.35">
      <c r="B37" s="12" t="s">
        <v>15</v>
      </c>
      <c r="C37" s="13" t="s">
        <v>16</v>
      </c>
      <c r="D37" s="14" t="s">
        <v>21</v>
      </c>
      <c r="E37" s="15" t="s">
        <v>17</v>
      </c>
      <c r="F37" s="14" t="s">
        <v>18</v>
      </c>
      <c r="G37" s="15" t="s">
        <v>19</v>
      </c>
      <c r="H37" s="16" t="s">
        <v>20</v>
      </c>
    </row>
    <row r="38" spans="2:18" ht="58" x14ac:dyDescent="0.35">
      <c r="B38" s="149" t="s">
        <v>34</v>
      </c>
      <c r="C38" s="21" t="s">
        <v>35</v>
      </c>
      <c r="D38" s="22"/>
      <c r="E38" s="22">
        <v>1</v>
      </c>
      <c r="F38" s="22">
        <f>Tableau3382791337414549[[#This Row],[Score (from 1 to 4)]]*Tableau3382791337414549[[#This Row],[Weighting]]</f>
        <v>0</v>
      </c>
      <c r="G38" s="23"/>
      <c r="H38" s="23"/>
    </row>
    <row r="39" spans="2:18" ht="43.5" x14ac:dyDescent="0.35">
      <c r="B39" s="149"/>
      <c r="C39" s="17" t="s">
        <v>36</v>
      </c>
      <c r="D39" s="18"/>
      <c r="E39" s="18">
        <v>2</v>
      </c>
      <c r="F39" s="18">
        <f>Tableau3382791337414549[[#This Row],[Score (from 1 to 4)]]*Tableau3382791337414549[[#This Row],[Weighting]]</f>
        <v>0</v>
      </c>
      <c r="G39" s="19"/>
      <c r="H39" s="19"/>
    </row>
    <row r="40" spans="2:18" ht="64.5" customHeight="1" x14ac:dyDescent="0.35">
      <c r="B40" s="149"/>
      <c r="C40" s="21" t="s">
        <v>37</v>
      </c>
      <c r="D40" s="22"/>
      <c r="E40" s="22">
        <v>2</v>
      </c>
      <c r="F40" s="22">
        <f>Tableau3382791337414549[[#This Row],[Score (from 1 to 4)]]*Tableau3382791337414549[[#This Row],[Weighting]]</f>
        <v>0</v>
      </c>
      <c r="G40" s="23"/>
      <c r="H40" s="23"/>
    </row>
    <row r="41" spans="2:18" x14ac:dyDescent="0.35">
      <c r="B41" s="149"/>
      <c r="C41" s="130" t="s">
        <v>5</v>
      </c>
      <c r="D41" s="18"/>
      <c r="E41" s="18"/>
      <c r="F41" s="61">
        <f>SUM(F38:F40)</f>
        <v>0</v>
      </c>
      <c r="G41" s="19"/>
      <c r="H41" s="19"/>
    </row>
    <row r="42" spans="2:18" ht="74.150000000000006" customHeight="1" thickBot="1" x14ac:dyDescent="0.4">
      <c r="C42" s="2"/>
      <c r="D42" s="2"/>
      <c r="E42" s="2"/>
      <c r="F42" s="9"/>
      <c r="G42" s="8"/>
      <c r="H42" s="7"/>
    </row>
    <row r="43" spans="2:18" ht="54.5" customHeight="1" x14ac:dyDescent="0.35">
      <c r="B43" s="12" t="s">
        <v>15</v>
      </c>
      <c r="C43" s="13" t="s">
        <v>16</v>
      </c>
      <c r="D43" s="14" t="s">
        <v>21</v>
      </c>
      <c r="E43" s="15" t="s">
        <v>17</v>
      </c>
      <c r="F43" s="14" t="s">
        <v>18</v>
      </c>
      <c r="G43" s="15" t="s">
        <v>19</v>
      </c>
      <c r="H43" s="16" t="s">
        <v>20</v>
      </c>
    </row>
    <row r="44" spans="2:18" ht="29" x14ac:dyDescent="0.35">
      <c r="B44" s="149" t="s">
        <v>38</v>
      </c>
      <c r="C44" s="21" t="s">
        <v>39</v>
      </c>
      <c r="D44" s="22"/>
      <c r="E44" s="22">
        <v>1</v>
      </c>
      <c r="F44" s="22">
        <f>Tableau338681236404448[[#This Row],[Score (from 1 to 4)]]*Tableau338681236404448[[#This Row],[Weighting]]</f>
        <v>0</v>
      </c>
      <c r="G44" s="23"/>
      <c r="H44" s="23"/>
    </row>
    <row r="45" spans="2:18" ht="101.5" x14ac:dyDescent="0.35">
      <c r="B45" s="149"/>
      <c r="C45" s="17" t="s">
        <v>40</v>
      </c>
      <c r="D45" s="18"/>
      <c r="E45" s="61">
        <v>3</v>
      </c>
      <c r="F45" s="18">
        <f>Tableau338681236404448[[#This Row],[Score (from 1 to 4)]]*Tableau338681236404448[[#This Row],[Weighting]]</f>
        <v>0</v>
      </c>
      <c r="G45" s="19"/>
      <c r="H45" s="19"/>
    </row>
    <row r="46" spans="2:18" ht="43.5" x14ac:dyDescent="0.35">
      <c r="B46" s="149"/>
      <c r="C46" s="21" t="s">
        <v>41</v>
      </c>
      <c r="D46" s="22"/>
      <c r="E46" s="22">
        <v>2</v>
      </c>
      <c r="F46" s="22">
        <f>Tableau338681236404448[[#This Row],[Score (from 1 to 4)]]*Tableau338681236404448[[#This Row],[Weighting]]</f>
        <v>0</v>
      </c>
      <c r="G46" s="23"/>
      <c r="H46" s="23"/>
    </row>
    <row r="47" spans="2:18" ht="15.5" x14ac:dyDescent="0.35">
      <c r="B47" s="149"/>
      <c r="C47" s="17" t="s">
        <v>5</v>
      </c>
      <c r="D47" s="61"/>
      <c r="E47" s="61"/>
      <c r="F47" s="99">
        <f>SUM(Tableau338681236404448[Weighted Score])</f>
        <v>0</v>
      </c>
      <c r="G47" s="100"/>
      <c r="H47" s="101"/>
    </row>
    <row r="48" spans="2:18" x14ac:dyDescent="0.35">
      <c r="C48" s="5"/>
      <c r="D48" s="2"/>
      <c r="E48" s="2"/>
      <c r="F48" s="2"/>
      <c r="L48" s="47"/>
      <c r="M48" s="48"/>
      <c r="N48" s="27"/>
      <c r="O48" s="27"/>
      <c r="P48" s="27"/>
      <c r="Q48" s="25"/>
      <c r="R48" s="25"/>
    </row>
    <row r="50" spans="2:8" ht="26" x14ac:dyDescent="0.6">
      <c r="B50" s="62" t="s">
        <v>43</v>
      </c>
      <c r="C50" s="62"/>
    </row>
    <row r="51" spans="2:8" ht="15" thickBot="1" x14ac:dyDescent="0.4"/>
    <row r="52" spans="2:8" ht="31.5" thickBot="1" x14ac:dyDescent="0.4">
      <c r="B52" s="157" t="s">
        <v>171</v>
      </c>
      <c r="C52" s="179" t="s">
        <v>16</v>
      </c>
      <c r="D52" s="180" t="s">
        <v>21</v>
      </c>
      <c r="E52" s="181" t="s">
        <v>17</v>
      </c>
      <c r="F52" s="180" t="s">
        <v>18</v>
      </c>
      <c r="G52" s="181" t="s">
        <v>19</v>
      </c>
      <c r="H52" s="182" t="s">
        <v>20</v>
      </c>
    </row>
    <row r="53" spans="2:8" ht="42.5" thickTop="1" x14ac:dyDescent="0.35">
      <c r="B53" s="158"/>
      <c r="C53" s="102" t="s">
        <v>164</v>
      </c>
      <c r="D53" s="84"/>
      <c r="E53" s="103">
        <v>1</v>
      </c>
      <c r="F53" s="103">
        <f>D53*E53</f>
        <v>0</v>
      </c>
      <c r="G53" s="19"/>
      <c r="H53" s="20"/>
    </row>
    <row r="54" spans="2:8" ht="42" x14ac:dyDescent="0.35">
      <c r="B54" s="158"/>
      <c r="C54" s="104" t="s">
        <v>172</v>
      </c>
      <c r="D54" s="83"/>
      <c r="E54" s="105">
        <v>1</v>
      </c>
      <c r="F54" s="105">
        <f>D54*E54</f>
        <v>0</v>
      </c>
      <c r="G54" s="23"/>
      <c r="H54" s="24"/>
    </row>
    <row r="55" spans="2:8" ht="25" customHeight="1" thickBot="1" x14ac:dyDescent="0.4">
      <c r="B55" s="159"/>
      <c r="C55" s="110" t="s">
        <v>5</v>
      </c>
      <c r="D55" s="107"/>
      <c r="E55" s="107"/>
      <c r="F55" s="108">
        <f>SUM(F53:F54)</f>
        <v>0</v>
      </c>
      <c r="G55" s="107"/>
      <c r="H55" s="109"/>
    </row>
    <row r="58" spans="2:8" ht="26" x14ac:dyDescent="0.6">
      <c r="B58" s="10" t="s">
        <v>45</v>
      </c>
    </row>
    <row r="59" spans="2:8" ht="15" thickBot="1" x14ac:dyDescent="0.4"/>
    <row r="60" spans="2:8" ht="31.5" thickBot="1" x14ac:dyDescent="0.4">
      <c r="B60" s="12"/>
      <c r="C60" s="119" t="s">
        <v>46</v>
      </c>
      <c r="D60" s="64" t="s">
        <v>47</v>
      </c>
      <c r="E60" s="172" t="s">
        <v>19</v>
      </c>
      <c r="F60" s="172"/>
      <c r="G60" s="172"/>
      <c r="H60" s="178" t="s">
        <v>20</v>
      </c>
    </row>
    <row r="61" spans="2:8" ht="56.5" customHeight="1" thickTop="1" x14ac:dyDescent="0.35">
      <c r="B61" s="169" t="s">
        <v>48</v>
      </c>
      <c r="C61" s="31" t="s">
        <v>49</v>
      </c>
      <c r="D61" s="32">
        <v>0</v>
      </c>
      <c r="E61" s="140"/>
      <c r="F61" s="140"/>
      <c r="G61" s="140"/>
      <c r="H61" s="34"/>
    </row>
    <row r="62" spans="2:8" ht="28" x14ac:dyDescent="0.35">
      <c r="B62" s="169"/>
      <c r="C62" s="35" t="s">
        <v>50</v>
      </c>
      <c r="D62" s="36"/>
      <c r="E62" s="139"/>
      <c r="F62" s="139"/>
      <c r="G62" s="139"/>
      <c r="H62" s="38"/>
    </row>
    <row r="63" spans="2:8" ht="28" x14ac:dyDescent="0.35">
      <c r="B63" s="169"/>
      <c r="C63" s="31" t="s">
        <v>51</v>
      </c>
      <c r="D63" s="32"/>
      <c r="E63" s="140"/>
      <c r="F63" s="140"/>
      <c r="G63" s="140"/>
      <c r="H63" s="34"/>
    </row>
    <row r="64" spans="2:8" ht="126" x14ac:dyDescent="0.35">
      <c r="B64" s="169"/>
      <c r="C64" s="35" t="s">
        <v>52</v>
      </c>
      <c r="D64" s="36"/>
      <c r="E64" s="139"/>
      <c r="F64" s="139"/>
      <c r="G64" s="139"/>
      <c r="H64" s="38"/>
    </row>
    <row r="65" spans="2:8" ht="87" customHeight="1" x14ac:dyDescent="0.35">
      <c r="B65" s="169"/>
      <c r="C65" s="31" t="s">
        <v>53</v>
      </c>
      <c r="D65" s="111"/>
      <c r="E65" s="162"/>
      <c r="F65" s="162"/>
      <c r="G65" s="162"/>
      <c r="H65" s="125"/>
    </row>
    <row r="66" spans="2:8" ht="32" customHeight="1" x14ac:dyDescent="0.35">
      <c r="B66" s="169"/>
      <c r="C66" s="35" t="s">
        <v>54</v>
      </c>
      <c r="D66" s="36"/>
      <c r="E66" s="139"/>
      <c r="F66" s="139"/>
      <c r="G66" s="139"/>
      <c r="H66" s="38"/>
    </row>
    <row r="67" spans="2:8" ht="15" thickBot="1" x14ac:dyDescent="0.4">
      <c r="B67" s="170"/>
      <c r="C67" s="126" t="s">
        <v>5</v>
      </c>
      <c r="D67" s="42">
        <f>SUM(D61:D66)</f>
        <v>0</v>
      </c>
      <c r="E67" s="173"/>
      <c r="F67" s="174"/>
      <c r="G67" s="175"/>
      <c r="H67" s="46"/>
    </row>
    <row r="68" spans="2:8" ht="26.5" thickBot="1" x14ac:dyDescent="0.65">
      <c r="B68" s="10"/>
      <c r="C68" s="39"/>
      <c r="D68" s="40"/>
      <c r="E68" s="41"/>
      <c r="H68" s="41"/>
    </row>
    <row r="69" spans="2:8" ht="35.5" customHeight="1" thickBot="1" x14ac:dyDescent="0.4">
      <c r="B69" s="12"/>
      <c r="C69" s="119" t="s">
        <v>46</v>
      </c>
      <c r="D69" s="64" t="s">
        <v>47</v>
      </c>
      <c r="E69" s="172" t="s">
        <v>19</v>
      </c>
      <c r="F69" s="172"/>
      <c r="G69" s="172"/>
      <c r="H69" s="178" t="s">
        <v>20</v>
      </c>
    </row>
    <row r="70" spans="2:8" ht="88.5" customHeight="1" thickTop="1" x14ac:dyDescent="0.35">
      <c r="B70" s="149" t="s">
        <v>55</v>
      </c>
      <c r="C70" s="31" t="s">
        <v>56</v>
      </c>
      <c r="D70" s="32">
        <v>0</v>
      </c>
      <c r="E70" s="140"/>
      <c r="F70" s="140"/>
      <c r="G70" s="140"/>
      <c r="H70" s="33"/>
    </row>
    <row r="71" spans="2:8" ht="28" x14ac:dyDescent="0.35">
      <c r="B71" s="149"/>
      <c r="C71" s="35" t="s">
        <v>57</v>
      </c>
      <c r="D71" s="36"/>
      <c r="E71" s="139"/>
      <c r="F71" s="139"/>
      <c r="G71" s="139"/>
      <c r="H71" s="37"/>
    </row>
    <row r="72" spans="2:8" ht="74.5" customHeight="1" x14ac:dyDescent="0.35">
      <c r="B72" s="149"/>
      <c r="C72" s="31" t="s">
        <v>58</v>
      </c>
      <c r="D72" s="32"/>
      <c r="E72" s="140"/>
      <c r="F72" s="140"/>
      <c r="G72" s="140"/>
      <c r="H72" s="33"/>
    </row>
    <row r="73" spans="2:8" ht="28" x14ac:dyDescent="0.35">
      <c r="B73" s="149"/>
      <c r="C73" s="35" t="s">
        <v>59</v>
      </c>
      <c r="D73" s="36"/>
      <c r="E73" s="139"/>
      <c r="F73" s="139"/>
      <c r="G73" s="139"/>
      <c r="H73" s="37"/>
    </row>
    <row r="74" spans="2:8" x14ac:dyDescent="0.35">
      <c r="B74" s="149"/>
      <c r="C74" s="31" t="s">
        <v>60</v>
      </c>
      <c r="D74" s="32"/>
      <c r="E74" s="140"/>
      <c r="F74" s="140"/>
      <c r="G74" s="140"/>
      <c r="H74" s="33"/>
    </row>
    <row r="75" spans="2:8" ht="26.15" customHeight="1" x14ac:dyDescent="0.35">
      <c r="B75" s="149"/>
      <c r="C75" s="112" t="s">
        <v>5</v>
      </c>
      <c r="D75" s="113">
        <f>SUM(D70:D74)</f>
        <v>0</v>
      </c>
      <c r="E75" s="148"/>
      <c r="F75" s="148"/>
      <c r="G75" s="148"/>
      <c r="H75" s="114"/>
    </row>
    <row r="76" spans="2:8" ht="15" thickBot="1" x14ac:dyDescent="0.4">
      <c r="B76" s="63"/>
      <c r="C76" s="65"/>
      <c r="D76" s="66"/>
      <c r="E76" s="67"/>
      <c r="F76" s="68"/>
      <c r="G76" s="68"/>
      <c r="H76" s="67"/>
    </row>
    <row r="77" spans="2:8" ht="49.5" customHeight="1" thickBot="1" x14ac:dyDescent="0.4">
      <c r="B77" s="44"/>
      <c r="C77" s="119" t="s">
        <v>46</v>
      </c>
      <c r="D77" s="64" t="s">
        <v>47</v>
      </c>
      <c r="E77" s="172" t="s">
        <v>19</v>
      </c>
      <c r="F77" s="172"/>
      <c r="G77" s="172"/>
      <c r="H77" s="178" t="s">
        <v>20</v>
      </c>
    </row>
    <row r="78" spans="2:8" ht="28.5" thickTop="1" x14ac:dyDescent="0.35">
      <c r="B78" s="168" t="s">
        <v>61</v>
      </c>
      <c r="C78" s="35" t="s">
        <v>62</v>
      </c>
      <c r="D78" s="36"/>
      <c r="E78" s="139"/>
      <c r="F78" s="139"/>
      <c r="G78" s="139"/>
      <c r="H78" s="38"/>
    </row>
    <row r="79" spans="2:8" ht="56" x14ac:dyDescent="0.35">
      <c r="B79" s="169"/>
      <c r="C79" s="31" t="s">
        <v>63</v>
      </c>
      <c r="D79" s="32"/>
      <c r="E79" s="140"/>
      <c r="F79" s="140"/>
      <c r="G79" s="140"/>
      <c r="H79" s="34"/>
    </row>
    <row r="80" spans="2:8" ht="46.5" customHeight="1" x14ac:dyDescent="0.35">
      <c r="B80" s="169"/>
      <c r="C80" s="35" t="s">
        <v>64</v>
      </c>
      <c r="D80" s="36"/>
      <c r="E80" s="139"/>
      <c r="F80" s="139"/>
      <c r="G80" s="139"/>
      <c r="H80" s="38"/>
    </row>
    <row r="81" spans="1:10" ht="31" customHeight="1" x14ac:dyDescent="0.35">
      <c r="B81" s="169"/>
      <c r="C81" s="31" t="s">
        <v>65</v>
      </c>
      <c r="D81" s="32"/>
      <c r="E81" s="140"/>
      <c r="F81" s="140"/>
      <c r="G81" s="140"/>
      <c r="H81" s="34"/>
    </row>
    <row r="82" spans="1:10" ht="43" customHeight="1" x14ac:dyDescent="0.35">
      <c r="B82" s="169"/>
      <c r="C82" s="35" t="s">
        <v>66</v>
      </c>
      <c r="D82" s="36"/>
      <c r="E82" s="139"/>
      <c r="F82" s="139"/>
      <c r="G82" s="139"/>
      <c r="H82" s="38"/>
    </row>
    <row r="83" spans="1:10" ht="103" customHeight="1" thickBot="1" x14ac:dyDescent="0.4">
      <c r="B83" s="170"/>
      <c r="C83" s="43" t="s">
        <v>67</v>
      </c>
      <c r="D83" s="42"/>
      <c r="E83" s="176"/>
      <c r="F83" s="176"/>
      <c r="G83" s="176"/>
      <c r="H83" s="46"/>
    </row>
    <row r="84" spans="1:10" x14ac:dyDescent="0.35">
      <c r="B84" s="63"/>
      <c r="C84" s="122" t="s">
        <v>5</v>
      </c>
      <c r="D84" s="123">
        <f>SUM(D78:D83)</f>
        <v>0</v>
      </c>
      <c r="E84" s="171"/>
      <c r="F84" s="171"/>
      <c r="G84" s="171"/>
      <c r="H84" s="124"/>
    </row>
    <row r="85" spans="1:10" ht="15" thickBot="1" x14ac:dyDescent="0.4">
      <c r="B85" s="47"/>
      <c r="C85" s="48"/>
      <c r="D85" s="27"/>
      <c r="E85" s="25"/>
      <c r="H85" s="25"/>
    </row>
    <row r="86" spans="1:10" ht="48" customHeight="1" thickBot="1" x14ac:dyDescent="0.4">
      <c r="B86" s="44"/>
      <c r="C86" s="119" t="s">
        <v>46</v>
      </c>
      <c r="D86" s="64" t="s">
        <v>47</v>
      </c>
      <c r="E86" s="172" t="s">
        <v>19</v>
      </c>
      <c r="F86" s="172"/>
      <c r="G86" s="172"/>
      <c r="H86" s="178" t="s">
        <v>20</v>
      </c>
    </row>
    <row r="87" spans="1:10" ht="83.15" customHeight="1" thickTop="1" x14ac:dyDescent="0.35">
      <c r="B87" s="160" t="s">
        <v>68</v>
      </c>
      <c r="C87" s="45" t="s">
        <v>69</v>
      </c>
      <c r="D87" s="115"/>
      <c r="E87" s="143"/>
      <c r="F87" s="143"/>
      <c r="G87" s="143"/>
      <c r="H87" s="116"/>
    </row>
    <row r="88" spans="1:10" ht="90.65" customHeight="1" thickBot="1" x14ac:dyDescent="0.4">
      <c r="B88" s="161"/>
      <c r="C88" s="43" t="s">
        <v>70</v>
      </c>
      <c r="D88" s="117"/>
      <c r="E88" s="142"/>
      <c r="F88" s="142"/>
      <c r="G88" s="142"/>
      <c r="H88" s="118"/>
    </row>
    <row r="89" spans="1:10" x14ac:dyDescent="0.35">
      <c r="C89" s="35" t="s">
        <v>5</v>
      </c>
      <c r="D89" s="36">
        <f>D87+D88</f>
        <v>0</v>
      </c>
      <c r="E89" s="139"/>
      <c r="F89" s="139"/>
      <c r="G89" s="139"/>
      <c r="H89" s="37"/>
    </row>
    <row r="92" spans="1:10" x14ac:dyDescent="0.35">
      <c r="A92" s="25"/>
      <c r="B92" s="25"/>
      <c r="C92" s="25"/>
      <c r="D92" s="25"/>
      <c r="E92" s="67"/>
      <c r="F92" s="141"/>
      <c r="G92" s="141"/>
      <c r="H92" s="141"/>
      <c r="I92" s="141"/>
      <c r="J92" s="120"/>
    </row>
    <row r="93" spans="1:10" ht="30.65" customHeight="1" x14ac:dyDescent="0.35">
      <c r="B93" s="69" t="s">
        <v>42</v>
      </c>
      <c r="C93" s="70"/>
      <c r="D93" s="71"/>
      <c r="E93" s="72">
        <f>Tableau336421034384246[[#Totals],[Weighted Score]]+F34+Tableau3382791337414549[[#Totals],[Weighted Score]]+Tableau338681236404448[[#Totals],[Weighted Score]]</f>
        <v>0</v>
      </c>
      <c r="F93" s="120"/>
      <c r="G93" s="67"/>
      <c r="H93" s="74"/>
      <c r="I93" s="74"/>
      <c r="J93" s="67"/>
    </row>
    <row r="94" spans="1:10" ht="34.5" customHeight="1" x14ac:dyDescent="0.35">
      <c r="B94" s="77" t="s">
        <v>73</v>
      </c>
      <c r="C94" s="78"/>
      <c r="D94" s="79"/>
      <c r="E94" s="72">
        <f>F55</f>
        <v>0</v>
      </c>
      <c r="F94" s="67"/>
      <c r="G94" s="67"/>
      <c r="H94" s="74"/>
      <c r="I94" s="75"/>
      <c r="J94" s="75"/>
    </row>
    <row r="95" spans="1:10" ht="30.65" customHeight="1" x14ac:dyDescent="0.35">
      <c r="B95" s="77" t="s">
        <v>71</v>
      </c>
      <c r="C95" s="78"/>
      <c r="D95" s="79"/>
      <c r="E95" s="72">
        <f>D67+D75+D84+D89</f>
        <v>0</v>
      </c>
      <c r="F95" s="67"/>
      <c r="G95" s="67"/>
      <c r="H95" s="67"/>
      <c r="I95" s="75"/>
      <c r="J95" s="75"/>
    </row>
    <row r="96" spans="1:10" ht="27.65" customHeight="1" x14ac:dyDescent="0.35">
      <c r="B96" s="55" t="s">
        <v>72</v>
      </c>
      <c r="C96" s="56"/>
      <c r="D96" s="57"/>
      <c r="E96" s="72">
        <f>SUM(E93:E95)</f>
        <v>0</v>
      </c>
      <c r="F96" s="67"/>
      <c r="G96" s="67"/>
      <c r="H96" s="74"/>
      <c r="I96" s="75"/>
      <c r="J96" s="75"/>
    </row>
    <row r="99" spans="2:8" ht="32.5" customHeight="1" x14ac:dyDescent="0.35">
      <c r="B99" s="145" t="s">
        <v>74</v>
      </c>
      <c r="C99" s="146"/>
      <c r="D99" s="147"/>
      <c r="E99" s="82">
        <f>E93+E94</f>
        <v>0</v>
      </c>
    </row>
    <row r="100" spans="2:8" ht="71.5" customHeight="1" x14ac:dyDescent="0.35">
      <c r="B100" s="121" t="s">
        <v>75</v>
      </c>
      <c r="C100" s="146" t="s">
        <v>76</v>
      </c>
      <c r="D100" s="147"/>
      <c r="E100" s="81" t="s">
        <v>77</v>
      </c>
    </row>
    <row r="101" spans="2:8" ht="28.5" customHeight="1" x14ac:dyDescent="0.35">
      <c r="B101" s="133" t="s">
        <v>78</v>
      </c>
      <c r="C101" s="183" t="s">
        <v>173</v>
      </c>
      <c r="D101" s="184"/>
      <c r="E101" s="59"/>
    </row>
    <row r="102" spans="2:8" ht="28.5" customHeight="1" x14ac:dyDescent="0.35">
      <c r="B102" s="134"/>
      <c r="C102" s="183" t="s">
        <v>174</v>
      </c>
      <c r="D102" s="184"/>
      <c r="E102" s="59"/>
    </row>
    <row r="103" spans="2:8" ht="28.5" customHeight="1" x14ac:dyDescent="0.35">
      <c r="B103" s="133" t="s">
        <v>79</v>
      </c>
      <c r="C103" s="183" t="s">
        <v>175</v>
      </c>
      <c r="D103" s="184"/>
      <c r="E103" s="59"/>
    </row>
    <row r="104" spans="2:8" ht="28.5" customHeight="1" x14ac:dyDescent="0.35">
      <c r="B104" s="134"/>
      <c r="C104" s="183" t="s">
        <v>176</v>
      </c>
      <c r="D104" s="184"/>
      <c r="E104" s="59"/>
    </row>
    <row r="105" spans="2:8" ht="38" customHeight="1" x14ac:dyDescent="0.35">
      <c r="B105" s="133" t="s">
        <v>80</v>
      </c>
      <c r="C105" s="183" t="s">
        <v>177</v>
      </c>
      <c r="D105" s="184"/>
      <c r="E105" s="59"/>
    </row>
    <row r="106" spans="2:8" ht="30.65" customHeight="1" x14ac:dyDescent="0.35">
      <c r="B106" s="134"/>
      <c r="C106" s="183" t="s">
        <v>178</v>
      </c>
      <c r="D106" s="184"/>
      <c r="E106" s="59"/>
    </row>
    <row r="107" spans="2:8" ht="29.15" customHeight="1" x14ac:dyDescent="0.35">
      <c r="B107" s="25"/>
      <c r="C107" s="25"/>
      <c r="D107" s="25"/>
      <c r="E107" s="25"/>
      <c r="F107" s="25"/>
      <c r="G107" s="25"/>
      <c r="H107" s="76"/>
    </row>
    <row r="108" spans="2:8" x14ac:dyDescent="0.35">
      <c r="B108" s="25"/>
      <c r="C108" s="30"/>
      <c r="D108" s="27"/>
      <c r="E108" s="27"/>
      <c r="F108" s="27"/>
      <c r="G108" s="25"/>
      <c r="H108" s="25"/>
    </row>
    <row r="109" spans="2:8" ht="15" customHeight="1" x14ac:dyDescent="0.35">
      <c r="B109" s="135" t="s">
        <v>87</v>
      </c>
      <c r="C109" s="138"/>
      <c r="D109" s="138"/>
      <c r="E109" s="138"/>
      <c r="F109" s="138"/>
      <c r="G109" s="138"/>
      <c r="H109" s="138"/>
    </row>
    <row r="110" spans="2:8" x14ac:dyDescent="0.35">
      <c r="B110" s="136"/>
      <c r="C110" s="138"/>
      <c r="D110" s="138"/>
      <c r="E110" s="138"/>
      <c r="F110" s="138"/>
      <c r="G110" s="138"/>
      <c r="H110" s="138"/>
    </row>
    <row r="111" spans="2:8" x14ac:dyDescent="0.35">
      <c r="B111" s="136"/>
      <c r="C111" s="138"/>
      <c r="D111" s="138"/>
      <c r="E111" s="138"/>
      <c r="F111" s="138"/>
      <c r="G111" s="138"/>
      <c r="H111" s="138"/>
    </row>
    <row r="112" spans="2:8" x14ac:dyDescent="0.35">
      <c r="B112" s="136"/>
      <c r="C112" s="138"/>
      <c r="D112" s="138"/>
      <c r="E112" s="138"/>
      <c r="F112" s="138"/>
      <c r="G112" s="138"/>
      <c r="H112" s="138"/>
    </row>
    <row r="113" spans="2:8" x14ac:dyDescent="0.35">
      <c r="B113" s="137"/>
      <c r="C113" s="138"/>
      <c r="D113" s="138"/>
      <c r="E113" s="138"/>
      <c r="F113" s="138"/>
      <c r="G113" s="138"/>
      <c r="H113" s="138"/>
    </row>
    <row r="114" spans="2:8" ht="15.75" customHeight="1" x14ac:dyDescent="0.35">
      <c r="B114" s="25"/>
      <c r="C114" s="30"/>
      <c r="D114" s="27"/>
      <c r="E114" s="27"/>
      <c r="F114" s="27"/>
      <c r="G114" s="25"/>
      <c r="H114" s="25"/>
    </row>
    <row r="115" spans="2:8" x14ac:dyDescent="0.35">
      <c r="B115" s="25"/>
      <c r="C115" s="30"/>
      <c r="D115" s="27"/>
      <c r="E115" s="27"/>
      <c r="F115" s="27"/>
      <c r="G115" s="25"/>
      <c r="H115" s="25"/>
    </row>
    <row r="116" spans="2:8" ht="22.5" customHeight="1" x14ac:dyDescent="0.35">
      <c r="B116" s="54" t="s">
        <v>88</v>
      </c>
      <c r="C116" s="132"/>
      <c r="D116" s="132"/>
      <c r="E116" s="132"/>
      <c r="F116" s="132"/>
      <c r="G116" s="132"/>
      <c r="H116" s="132"/>
    </row>
    <row r="117" spans="2:8" ht="20.25" customHeight="1" x14ac:dyDescent="0.35">
      <c r="B117" s="54" t="s">
        <v>89</v>
      </c>
      <c r="C117" s="132"/>
      <c r="D117" s="132"/>
      <c r="E117" s="132"/>
      <c r="F117" s="132"/>
      <c r="G117" s="132"/>
      <c r="H117" s="132"/>
    </row>
    <row r="118" spans="2:8" ht="18" customHeight="1" x14ac:dyDescent="0.35">
      <c r="B118" s="54" t="s">
        <v>3</v>
      </c>
      <c r="C118" s="132"/>
      <c r="D118" s="132"/>
      <c r="E118" s="132"/>
      <c r="F118" s="132"/>
      <c r="G118" s="132"/>
      <c r="H118" s="132"/>
    </row>
    <row r="119" spans="2:8" ht="15.75" customHeight="1" x14ac:dyDescent="0.35">
      <c r="B119" s="54" t="s">
        <v>90</v>
      </c>
      <c r="C119" s="132"/>
      <c r="D119" s="132"/>
      <c r="E119" s="132"/>
      <c r="F119" s="132"/>
      <c r="G119" s="132"/>
      <c r="H119" s="132"/>
    </row>
    <row r="120" spans="2:8" ht="25" customHeight="1" x14ac:dyDescent="0.35">
      <c r="B120" s="54" t="s">
        <v>91</v>
      </c>
      <c r="C120" s="132"/>
      <c r="D120" s="132"/>
      <c r="E120" s="132"/>
      <c r="F120" s="132"/>
      <c r="G120" s="132"/>
      <c r="H120" s="132"/>
    </row>
    <row r="121" spans="2:8" ht="25" customHeight="1" x14ac:dyDescent="0.35">
      <c r="B121" s="54" t="s">
        <v>0</v>
      </c>
      <c r="C121" s="132"/>
      <c r="D121" s="132"/>
      <c r="E121" s="132"/>
      <c r="F121" s="132"/>
      <c r="G121" s="132"/>
      <c r="H121" s="132"/>
    </row>
    <row r="122" spans="2:8" ht="87" customHeight="1" x14ac:dyDescent="0.35">
      <c r="B122" s="58" t="s">
        <v>92</v>
      </c>
      <c r="C122" s="144" t="s">
        <v>93</v>
      </c>
      <c r="D122" s="144"/>
      <c r="E122" s="144"/>
      <c r="F122" s="144"/>
      <c r="G122" s="144"/>
      <c r="H122" s="144"/>
    </row>
    <row r="123" spans="2:8" ht="50.15" customHeight="1" x14ac:dyDescent="0.35">
      <c r="B123" s="54" t="s">
        <v>1</v>
      </c>
      <c r="C123" s="132"/>
      <c r="D123" s="132"/>
      <c r="E123" s="132"/>
      <c r="F123" s="132"/>
      <c r="G123" s="132"/>
      <c r="H123" s="132"/>
    </row>
    <row r="124" spans="2:8" x14ac:dyDescent="0.35">
      <c r="B124" s="25"/>
      <c r="C124" s="25"/>
      <c r="D124" s="25"/>
      <c r="E124" s="25"/>
      <c r="F124" s="25"/>
      <c r="G124" s="25"/>
      <c r="H124" s="25"/>
    </row>
  </sheetData>
  <mergeCells count="76">
    <mergeCell ref="C120:H120"/>
    <mergeCell ref="C121:H121"/>
    <mergeCell ref="C122:H122"/>
    <mergeCell ref="C123:H123"/>
    <mergeCell ref="B109:B113"/>
    <mergeCell ref="C109:H113"/>
    <mergeCell ref="C116:H116"/>
    <mergeCell ref="C117:H117"/>
    <mergeCell ref="C118:H118"/>
    <mergeCell ref="C119:H119"/>
    <mergeCell ref="B103:B104"/>
    <mergeCell ref="C103:D103"/>
    <mergeCell ref="C104:D104"/>
    <mergeCell ref="B105:B106"/>
    <mergeCell ref="C105:D105"/>
    <mergeCell ref="C106:D106"/>
    <mergeCell ref="F92:G92"/>
    <mergeCell ref="H92:I92"/>
    <mergeCell ref="B99:D99"/>
    <mergeCell ref="C100:D100"/>
    <mergeCell ref="B101:B102"/>
    <mergeCell ref="C101:D101"/>
    <mergeCell ref="C102:D102"/>
    <mergeCell ref="E84:G84"/>
    <mergeCell ref="E86:G86"/>
    <mergeCell ref="B87:B88"/>
    <mergeCell ref="E87:G87"/>
    <mergeCell ref="E88:G88"/>
    <mergeCell ref="E89:G89"/>
    <mergeCell ref="E77:G77"/>
    <mergeCell ref="B78:B83"/>
    <mergeCell ref="E78:G78"/>
    <mergeCell ref="E79:G79"/>
    <mergeCell ref="E80:G80"/>
    <mergeCell ref="E81:G81"/>
    <mergeCell ref="E82:G82"/>
    <mergeCell ref="E83:G83"/>
    <mergeCell ref="E66:G66"/>
    <mergeCell ref="E67:G67"/>
    <mergeCell ref="E69:G69"/>
    <mergeCell ref="B70:B75"/>
    <mergeCell ref="E70:G70"/>
    <mergeCell ref="E71:G71"/>
    <mergeCell ref="E72:G72"/>
    <mergeCell ref="E73:G73"/>
    <mergeCell ref="E74:G74"/>
    <mergeCell ref="E75:G75"/>
    <mergeCell ref="B38:B41"/>
    <mergeCell ref="B44:B47"/>
    <mergeCell ref="B52:B55"/>
    <mergeCell ref="E60:G60"/>
    <mergeCell ref="B61:B67"/>
    <mergeCell ref="E61:G61"/>
    <mergeCell ref="E62:G62"/>
    <mergeCell ref="E63:G63"/>
    <mergeCell ref="E64:G64"/>
    <mergeCell ref="E65:G65"/>
    <mergeCell ref="A10:B10"/>
    <mergeCell ref="C10:H10"/>
    <mergeCell ref="B12:H12"/>
    <mergeCell ref="A14:H15"/>
    <mergeCell ref="B21:B25"/>
    <mergeCell ref="B28:B34"/>
    <mergeCell ref="A7:B7"/>
    <mergeCell ref="C7:H7"/>
    <mergeCell ref="A8:B8"/>
    <mergeCell ref="C8:H8"/>
    <mergeCell ref="A9:B9"/>
    <mergeCell ref="C9:H9"/>
    <mergeCell ref="A2:H2"/>
    <mergeCell ref="A4:B4"/>
    <mergeCell ref="C4:H4"/>
    <mergeCell ref="A5:B5"/>
    <mergeCell ref="C5:H5"/>
    <mergeCell ref="A6:B6"/>
    <mergeCell ref="C6:H6"/>
  </mergeCells>
  <pageMargins left="0.7" right="0.7" top="0.75" bottom="0.75" header="0.3" footer="0.3"/>
  <pageSetup paperSize="9" orientation="portrait" r:id="rId1"/>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C9668-5E6A-4CEE-A02B-919B58299A85}">
  <dimension ref="A1:R125"/>
  <sheetViews>
    <sheetView zoomScale="110" zoomScaleNormal="110" workbookViewId="0">
      <selection activeCell="C3" sqref="C3"/>
    </sheetView>
  </sheetViews>
  <sheetFormatPr baseColWidth="10" defaultRowHeight="14.5" x14ac:dyDescent="0.35"/>
  <cols>
    <col min="1" max="1" width="27.7265625" customWidth="1"/>
    <col min="2" max="2" width="25.453125" customWidth="1"/>
    <col min="3" max="3" width="61.26953125" customWidth="1"/>
    <col min="4" max="4" width="13" customWidth="1"/>
    <col min="5" max="5" width="18.1796875" customWidth="1"/>
    <col min="6" max="6" width="14.7265625" customWidth="1"/>
    <col min="7" max="7" width="15.7265625" customWidth="1"/>
    <col min="8" max="8" width="16.6328125" customWidth="1"/>
    <col min="13" max="13" width="65" customWidth="1"/>
  </cols>
  <sheetData>
    <row r="1" spans="1:8" ht="110" customHeight="1" x14ac:dyDescent="0.35"/>
    <row r="2" spans="1:8" ht="26" customHeight="1" x14ac:dyDescent="0.35">
      <c r="A2" s="150" t="s">
        <v>108</v>
      </c>
      <c r="B2" s="150"/>
      <c r="C2" s="150"/>
      <c r="D2" s="150"/>
      <c r="E2" s="150"/>
      <c r="F2" s="150"/>
      <c r="G2" s="150"/>
      <c r="H2" s="150"/>
    </row>
    <row r="3" spans="1:8" x14ac:dyDescent="0.35">
      <c r="A3" s="25"/>
      <c r="B3" s="26"/>
      <c r="C3" s="27"/>
      <c r="D3" s="27"/>
      <c r="E3" s="27"/>
      <c r="F3" s="25"/>
      <c r="G3" s="25"/>
      <c r="H3" s="25"/>
    </row>
    <row r="4" spans="1:8" x14ac:dyDescent="0.35">
      <c r="A4" s="152" t="s">
        <v>6</v>
      </c>
      <c r="B4" s="153"/>
      <c r="C4" s="151"/>
      <c r="D4" s="151"/>
      <c r="E4" s="151"/>
      <c r="F4" s="151"/>
      <c r="G4" s="151"/>
      <c r="H4" s="151"/>
    </row>
    <row r="5" spans="1:8" x14ac:dyDescent="0.35">
      <c r="A5" s="152" t="s">
        <v>7</v>
      </c>
      <c r="B5" s="153"/>
      <c r="C5" s="151"/>
      <c r="D5" s="151"/>
      <c r="E5" s="151"/>
      <c r="F5" s="151"/>
      <c r="G5" s="151"/>
      <c r="H5" s="151"/>
    </row>
    <row r="6" spans="1:8" x14ac:dyDescent="0.35">
      <c r="A6" s="152" t="s">
        <v>2</v>
      </c>
      <c r="B6" s="153"/>
      <c r="C6" s="151"/>
      <c r="D6" s="151"/>
      <c r="E6" s="151"/>
      <c r="F6" s="151"/>
      <c r="G6" s="151"/>
      <c r="H6" s="151"/>
    </row>
    <row r="7" spans="1:8" x14ac:dyDescent="0.35">
      <c r="A7" s="152" t="s">
        <v>8</v>
      </c>
      <c r="B7" s="153"/>
      <c r="C7" s="151"/>
      <c r="D7" s="151"/>
      <c r="E7" s="151"/>
      <c r="F7" s="151"/>
      <c r="G7" s="151"/>
      <c r="H7" s="151"/>
    </row>
    <row r="8" spans="1:8" x14ac:dyDescent="0.35">
      <c r="A8" s="152" t="s">
        <v>9</v>
      </c>
      <c r="B8" s="153"/>
      <c r="C8" s="151"/>
      <c r="D8" s="151"/>
      <c r="E8" s="151"/>
      <c r="F8" s="151"/>
      <c r="G8" s="151"/>
      <c r="H8" s="151"/>
    </row>
    <row r="9" spans="1:8" ht="30.75" customHeight="1" x14ac:dyDescent="0.35">
      <c r="A9" s="154" t="s">
        <v>10</v>
      </c>
      <c r="B9" s="155"/>
      <c r="C9" s="151"/>
      <c r="D9" s="151"/>
      <c r="E9" s="151"/>
      <c r="F9" s="151"/>
      <c r="G9" s="151"/>
      <c r="H9" s="151"/>
    </row>
    <row r="10" spans="1:8" ht="19" customHeight="1" x14ac:dyDescent="0.35">
      <c r="A10" s="152" t="s">
        <v>11</v>
      </c>
      <c r="B10" s="153"/>
      <c r="C10" s="151"/>
      <c r="D10" s="151"/>
      <c r="E10" s="151"/>
      <c r="F10" s="151"/>
      <c r="G10" s="151"/>
      <c r="H10" s="151"/>
    </row>
    <row r="11" spans="1:8" x14ac:dyDescent="0.35">
      <c r="A11" s="25"/>
      <c r="B11" s="26"/>
      <c r="C11" s="27"/>
      <c r="D11" s="27"/>
      <c r="E11" s="27"/>
      <c r="F11" s="25"/>
      <c r="G11" s="25"/>
      <c r="H11" s="25"/>
    </row>
    <row r="12" spans="1:8" ht="90" customHeight="1" x14ac:dyDescent="0.35">
      <c r="A12" s="28"/>
      <c r="B12" s="156" t="s">
        <v>12</v>
      </c>
      <c r="C12" s="156"/>
      <c r="D12" s="156"/>
      <c r="E12" s="156"/>
      <c r="F12" s="156"/>
      <c r="G12" s="156"/>
      <c r="H12" s="156"/>
    </row>
    <row r="13" spans="1:8" ht="29.25" customHeight="1" x14ac:dyDescent="0.35">
      <c r="A13" s="28"/>
      <c r="B13" s="29"/>
      <c r="C13" s="29"/>
      <c r="D13" s="29"/>
      <c r="E13" s="29"/>
      <c r="F13" s="29"/>
      <c r="G13" s="29"/>
      <c r="H13" s="25"/>
    </row>
    <row r="14" spans="1:8" ht="31.5" customHeight="1" x14ac:dyDescent="0.35">
      <c r="A14" s="177" t="s">
        <v>13</v>
      </c>
      <c r="B14" s="177"/>
      <c r="C14" s="177"/>
      <c r="D14" s="177"/>
      <c r="E14" s="177"/>
      <c r="F14" s="177"/>
      <c r="G14" s="177"/>
      <c r="H14" s="177"/>
    </row>
    <row r="15" spans="1:8" ht="177.65" customHeight="1" x14ac:dyDescent="0.35">
      <c r="A15" s="177"/>
      <c r="B15" s="177"/>
      <c r="C15" s="177"/>
      <c r="D15" s="177"/>
      <c r="E15" s="177"/>
      <c r="F15" s="177"/>
      <c r="G15" s="177"/>
      <c r="H15" s="177"/>
    </row>
    <row r="16" spans="1:8" x14ac:dyDescent="0.35">
      <c r="C16" s="1"/>
      <c r="D16" s="2"/>
      <c r="E16" s="2"/>
      <c r="F16" s="2"/>
    </row>
    <row r="17" spans="1:8" x14ac:dyDescent="0.35">
      <c r="C17" s="1"/>
      <c r="D17" s="2"/>
      <c r="E17" s="2"/>
      <c r="F17" s="2"/>
    </row>
    <row r="18" spans="1:8" ht="26" x14ac:dyDescent="0.6">
      <c r="B18" s="10" t="s">
        <v>14</v>
      </c>
      <c r="C18" s="4"/>
      <c r="D18" s="6"/>
      <c r="E18" s="6"/>
      <c r="F18" s="6"/>
      <c r="G18" s="3"/>
      <c r="H18" s="3"/>
    </row>
    <row r="19" spans="1:8" ht="26.5" thickBot="1" x14ac:dyDescent="0.65">
      <c r="B19" s="3"/>
      <c r="C19" s="4"/>
      <c r="D19" s="6"/>
      <c r="E19" s="6"/>
      <c r="F19" s="6"/>
      <c r="G19" s="3"/>
      <c r="H19" s="3"/>
    </row>
    <row r="20" spans="1:8" ht="69" customHeight="1" x14ac:dyDescent="0.35">
      <c r="A20" s="2"/>
      <c r="B20" s="12" t="s">
        <v>15</v>
      </c>
      <c r="C20" s="13" t="s">
        <v>16</v>
      </c>
      <c r="D20" s="14" t="s">
        <v>21</v>
      </c>
      <c r="E20" s="15" t="s">
        <v>17</v>
      </c>
      <c r="F20" s="14" t="s">
        <v>18</v>
      </c>
      <c r="G20" s="15" t="s">
        <v>19</v>
      </c>
      <c r="H20" s="16" t="s">
        <v>20</v>
      </c>
    </row>
    <row r="21" spans="1:8" ht="135" customHeight="1" x14ac:dyDescent="0.35">
      <c r="B21" s="167" t="s">
        <v>23</v>
      </c>
      <c r="C21" s="87" t="s">
        <v>22</v>
      </c>
      <c r="D21" s="88"/>
      <c r="E21" s="88">
        <v>2</v>
      </c>
      <c r="F21" s="88">
        <f>Tableau336421034384250[[#This Row],[Weighting]]*Tableau336421034384250[[#This Row],[Score (from 1 to 4)]]</f>
        <v>0</v>
      </c>
      <c r="G21" s="89"/>
      <c r="H21" s="90"/>
    </row>
    <row r="22" spans="1:8" ht="58.5" customHeight="1" x14ac:dyDescent="0.35">
      <c r="B22" s="149"/>
      <c r="C22" s="17" t="s">
        <v>24</v>
      </c>
      <c r="D22" s="18"/>
      <c r="E22" s="18">
        <v>2</v>
      </c>
      <c r="F22" s="18">
        <f>Tableau336421034384250[[#This Row],[Weighting]]*Tableau336421034384250[[#This Row],[Score (from 1 to 4)]]</f>
        <v>0</v>
      </c>
      <c r="G22" s="19"/>
      <c r="H22" s="20"/>
    </row>
    <row r="23" spans="1:8" ht="47.5" customHeight="1" x14ac:dyDescent="0.35">
      <c r="B23" s="149"/>
      <c r="C23" s="21" t="s">
        <v>25</v>
      </c>
      <c r="D23" s="22"/>
      <c r="E23" s="22">
        <v>2</v>
      </c>
      <c r="F23" s="22">
        <f>Tableau336421034384250[[#This Row],[Weighting]]*Tableau336421034384250[[#This Row],[Score (from 1 to 4)]]</f>
        <v>0</v>
      </c>
      <c r="G23" s="23"/>
      <c r="H23" s="24"/>
    </row>
    <row r="24" spans="1:8" ht="42" customHeight="1" x14ac:dyDescent="0.35">
      <c r="B24" s="149"/>
      <c r="C24" s="60" t="s">
        <v>26</v>
      </c>
      <c r="D24" s="61"/>
      <c r="E24" s="53">
        <v>2</v>
      </c>
      <c r="F24" s="53">
        <f>Tableau336421034384250[[#This Row],[Weighting]]*Tableau336421034384250[[#This Row],[Score (from 1 to 4)]]</f>
        <v>0</v>
      </c>
      <c r="G24" s="85"/>
      <c r="H24" s="86"/>
    </row>
    <row r="25" spans="1:8" ht="52" customHeight="1" x14ac:dyDescent="0.35">
      <c r="B25" s="149"/>
      <c r="C25" s="98" t="s">
        <v>4</v>
      </c>
      <c r="D25" s="22"/>
      <c r="E25" s="22"/>
      <c r="F25" s="92">
        <f>SUM(Tableau336421034384250[Weighted Score])</f>
        <v>0</v>
      </c>
      <c r="G25" s="23"/>
      <c r="H25" s="23"/>
    </row>
    <row r="26" spans="1:8" ht="37" customHeight="1" thickBot="1" x14ac:dyDescent="0.65">
      <c r="B26" s="3"/>
      <c r="C26" s="4"/>
      <c r="D26" s="6"/>
      <c r="E26" s="6"/>
      <c r="F26" s="6"/>
      <c r="G26" s="3"/>
      <c r="H26" s="3"/>
    </row>
    <row r="27" spans="1:8" ht="74.5" customHeight="1" thickBot="1" x14ac:dyDescent="0.4">
      <c r="B27" s="12" t="s">
        <v>15</v>
      </c>
      <c r="C27" s="13" t="s">
        <v>16</v>
      </c>
      <c r="D27" s="14" t="s">
        <v>21</v>
      </c>
      <c r="E27" s="15" t="s">
        <v>17</v>
      </c>
      <c r="F27" s="14" t="s">
        <v>18</v>
      </c>
      <c r="G27" s="15" t="s">
        <v>19</v>
      </c>
      <c r="H27" s="16" t="s">
        <v>20</v>
      </c>
    </row>
    <row r="28" spans="1:8" ht="58" x14ac:dyDescent="0.35">
      <c r="B28" s="163" t="s">
        <v>27</v>
      </c>
      <c r="C28" s="49" t="s">
        <v>28</v>
      </c>
      <c r="D28" s="92"/>
      <c r="E28" s="92">
        <v>3</v>
      </c>
      <c r="F28" s="92">
        <f>Tableau342531135394351[[#This Row],[Weighting]]*Tableau342531135394351[[#This Row],[Score (from 1 to 4)]]</f>
        <v>0</v>
      </c>
      <c r="G28" s="93"/>
      <c r="H28" s="93"/>
    </row>
    <row r="29" spans="1:8" ht="72.5" x14ac:dyDescent="0.35">
      <c r="B29" s="164"/>
      <c r="C29" s="17" t="s">
        <v>29</v>
      </c>
      <c r="D29" s="61"/>
      <c r="E29" s="61">
        <v>1</v>
      </c>
      <c r="F29" s="61">
        <f>Tableau342531135394351[[#This Row],[Weighting]]*Tableau342531135394351[[#This Row],[Score (from 1 to 4)]]</f>
        <v>0</v>
      </c>
      <c r="G29" s="94"/>
      <c r="H29" s="94"/>
    </row>
    <row r="30" spans="1:8" ht="43.5" x14ac:dyDescent="0.35">
      <c r="B30" s="164"/>
      <c r="C30" s="21" t="s">
        <v>30</v>
      </c>
      <c r="D30" s="92"/>
      <c r="E30" s="92">
        <v>2</v>
      </c>
      <c r="F30" s="92">
        <f>Tableau342531135394351[[#This Row],[Weighting]]*Tableau342531135394351[[#This Row],[Score (from 1 to 4)]]</f>
        <v>0</v>
      </c>
      <c r="G30" s="93"/>
      <c r="H30" s="93"/>
    </row>
    <row r="31" spans="1:8" ht="43.5" x14ac:dyDescent="0.35">
      <c r="B31" s="165"/>
      <c r="C31" s="95" t="s">
        <v>31</v>
      </c>
      <c r="D31" s="61"/>
      <c r="E31" s="61">
        <v>2</v>
      </c>
      <c r="F31" s="61">
        <f>Tableau342531135394351[[#This Row],[Weighting]]*Tableau342531135394351[[#This Row],[Score (from 1 to 4)]]</f>
        <v>0</v>
      </c>
      <c r="G31" s="94"/>
      <c r="H31" s="94"/>
    </row>
    <row r="32" spans="1:8" ht="79.5" customHeight="1" x14ac:dyDescent="0.35">
      <c r="B32" s="165"/>
      <c r="C32" s="21" t="s">
        <v>32</v>
      </c>
      <c r="D32" s="92"/>
      <c r="E32" s="92">
        <v>3</v>
      </c>
      <c r="F32" s="96">
        <f>SUM(F26:F31)</f>
        <v>0</v>
      </c>
      <c r="G32" s="93"/>
      <c r="H32" s="93"/>
    </row>
    <row r="33" spans="2:18" ht="63" customHeight="1" x14ac:dyDescent="0.35">
      <c r="B33" s="165"/>
      <c r="C33" s="91" t="s">
        <v>33</v>
      </c>
      <c r="D33" s="61"/>
      <c r="E33" s="61">
        <v>3</v>
      </c>
      <c r="F33" s="61">
        <f>Tableau342531135394351[[#This Row],[Weighting]]*Tableau342531135394351[[#This Row],[Score (from 1 to 4)]]</f>
        <v>0</v>
      </c>
      <c r="G33" s="94"/>
      <c r="H33" s="94"/>
    </row>
    <row r="34" spans="2:18" ht="27" customHeight="1" thickBot="1" x14ac:dyDescent="0.4">
      <c r="B34" s="166"/>
      <c r="C34" s="97" t="s">
        <v>5</v>
      </c>
      <c r="D34" s="50"/>
      <c r="E34" s="50"/>
      <c r="F34" s="50">
        <f t="shared" ref="F34" si="0">SUM(F28:F33)</f>
        <v>0</v>
      </c>
      <c r="G34" s="51"/>
      <c r="H34" s="52"/>
    </row>
    <row r="35" spans="2:18" x14ac:dyDescent="0.35">
      <c r="C35" s="5"/>
      <c r="D35" s="2"/>
      <c r="E35" s="2"/>
      <c r="F35" s="2"/>
    </row>
    <row r="36" spans="2:18" ht="16" thickBot="1" x14ac:dyDescent="0.4">
      <c r="F36" s="11"/>
    </row>
    <row r="37" spans="2:18" ht="31" x14ac:dyDescent="0.35">
      <c r="B37" s="12" t="s">
        <v>15</v>
      </c>
      <c r="C37" s="13" t="s">
        <v>16</v>
      </c>
      <c r="D37" s="14" t="s">
        <v>21</v>
      </c>
      <c r="E37" s="15" t="s">
        <v>17</v>
      </c>
      <c r="F37" s="14" t="s">
        <v>18</v>
      </c>
      <c r="G37" s="15" t="s">
        <v>19</v>
      </c>
      <c r="H37" s="16" t="s">
        <v>20</v>
      </c>
    </row>
    <row r="38" spans="2:18" ht="58" x14ac:dyDescent="0.35">
      <c r="B38" s="149" t="s">
        <v>34</v>
      </c>
      <c r="C38" s="21" t="s">
        <v>35</v>
      </c>
      <c r="D38" s="22"/>
      <c r="E38" s="22">
        <v>1</v>
      </c>
      <c r="F38" s="22">
        <f>Tableau3382791337414553[[#This Row],[Score (from 1 to 4)]]*Tableau3382791337414553[[#This Row],[Weighting]]</f>
        <v>0</v>
      </c>
      <c r="G38" s="23"/>
      <c r="H38" s="23"/>
    </row>
    <row r="39" spans="2:18" ht="43.5" x14ac:dyDescent="0.35">
      <c r="B39" s="149"/>
      <c r="C39" s="17" t="s">
        <v>36</v>
      </c>
      <c r="D39" s="18"/>
      <c r="E39" s="18">
        <v>2</v>
      </c>
      <c r="F39" s="18">
        <f>Tableau3382791337414553[[#This Row],[Score (from 1 to 4)]]*Tableau3382791337414553[[#This Row],[Weighting]]</f>
        <v>0</v>
      </c>
      <c r="G39" s="19"/>
      <c r="H39" s="19"/>
    </row>
    <row r="40" spans="2:18" ht="64.5" customHeight="1" x14ac:dyDescent="0.35">
      <c r="B40" s="149"/>
      <c r="C40" s="21" t="s">
        <v>37</v>
      </c>
      <c r="D40" s="22"/>
      <c r="E40" s="22">
        <v>2</v>
      </c>
      <c r="F40" s="22">
        <f>Tableau3382791337414553[[#This Row],[Score (from 1 to 4)]]*Tableau3382791337414553[[#This Row],[Weighting]]</f>
        <v>0</v>
      </c>
      <c r="G40" s="23"/>
      <c r="H40" s="23"/>
    </row>
    <row r="41" spans="2:18" x14ac:dyDescent="0.35">
      <c r="B41" s="149"/>
      <c r="C41" s="130" t="s">
        <v>5</v>
      </c>
      <c r="D41" s="18"/>
      <c r="E41" s="18"/>
      <c r="F41" s="61">
        <f>SUM(F38:F40)</f>
        <v>0</v>
      </c>
      <c r="G41" s="19"/>
      <c r="H41" s="19"/>
    </row>
    <row r="42" spans="2:18" ht="74.150000000000006" customHeight="1" thickBot="1" x14ac:dyDescent="0.4">
      <c r="C42" s="2"/>
      <c r="D42" s="2"/>
      <c r="E42" s="2"/>
      <c r="F42" s="9"/>
      <c r="G42" s="8"/>
      <c r="H42" s="7"/>
    </row>
    <row r="43" spans="2:18" ht="54.5" customHeight="1" x14ac:dyDescent="0.35">
      <c r="B43" s="12" t="s">
        <v>15</v>
      </c>
      <c r="C43" s="13" t="s">
        <v>16</v>
      </c>
      <c r="D43" s="14" t="s">
        <v>21</v>
      </c>
      <c r="E43" s="15" t="s">
        <v>17</v>
      </c>
      <c r="F43" s="14" t="s">
        <v>18</v>
      </c>
      <c r="G43" s="15" t="s">
        <v>19</v>
      </c>
      <c r="H43" s="16" t="s">
        <v>20</v>
      </c>
    </row>
    <row r="44" spans="2:18" ht="29" x14ac:dyDescent="0.35">
      <c r="B44" s="149" t="s">
        <v>38</v>
      </c>
      <c r="C44" s="21" t="s">
        <v>39</v>
      </c>
      <c r="D44" s="22"/>
      <c r="E44" s="22">
        <v>1</v>
      </c>
      <c r="F44" s="22">
        <f>Tableau338681236404452[[#This Row],[Score (from 1 to 4)]]*Tableau338681236404452[[#This Row],[Weighting]]</f>
        <v>0</v>
      </c>
      <c r="G44" s="23"/>
      <c r="H44" s="23"/>
    </row>
    <row r="45" spans="2:18" ht="101.5" x14ac:dyDescent="0.35">
      <c r="B45" s="149"/>
      <c r="C45" s="17" t="s">
        <v>40</v>
      </c>
      <c r="D45" s="18"/>
      <c r="E45" s="61">
        <v>3</v>
      </c>
      <c r="F45" s="18">
        <f>Tableau338681236404452[[#This Row],[Score (from 1 to 4)]]*Tableau338681236404452[[#This Row],[Weighting]]</f>
        <v>0</v>
      </c>
      <c r="G45" s="19"/>
      <c r="H45" s="19"/>
    </row>
    <row r="46" spans="2:18" ht="43.5" x14ac:dyDescent="0.35">
      <c r="B46" s="149"/>
      <c r="C46" s="21" t="s">
        <v>41</v>
      </c>
      <c r="D46" s="22"/>
      <c r="E46" s="22">
        <v>2</v>
      </c>
      <c r="F46" s="22">
        <f>Tableau338681236404452[[#This Row],[Score (from 1 to 4)]]*Tableau338681236404452[[#This Row],[Weighting]]</f>
        <v>0</v>
      </c>
      <c r="G46" s="23"/>
      <c r="H46" s="23"/>
    </row>
    <row r="47" spans="2:18" ht="15.5" x14ac:dyDescent="0.35">
      <c r="B47" s="149"/>
      <c r="C47" s="17" t="s">
        <v>5</v>
      </c>
      <c r="D47" s="61"/>
      <c r="E47" s="61"/>
      <c r="F47" s="99">
        <f>SUM(Tableau338681236404452[Weighted Score])</f>
        <v>0</v>
      </c>
      <c r="G47" s="100"/>
      <c r="H47" s="101"/>
    </row>
    <row r="48" spans="2:18" x14ac:dyDescent="0.35">
      <c r="C48" s="5"/>
      <c r="D48" s="2"/>
      <c r="E48" s="2"/>
      <c r="F48" s="2"/>
      <c r="L48" s="47"/>
      <c r="M48" s="48"/>
      <c r="N48" s="27"/>
      <c r="O48" s="27"/>
      <c r="P48" s="27"/>
      <c r="Q48" s="25"/>
      <c r="R48" s="25"/>
    </row>
    <row r="50" spans="2:8" ht="26" x14ac:dyDescent="0.6">
      <c r="B50" s="62" t="s">
        <v>43</v>
      </c>
      <c r="C50" s="62"/>
    </row>
    <row r="51" spans="2:8" ht="15" thickBot="1" x14ac:dyDescent="0.4"/>
    <row r="52" spans="2:8" ht="31.5" thickBot="1" x14ac:dyDescent="0.4">
      <c r="B52" s="157" t="s">
        <v>161</v>
      </c>
      <c r="C52" s="179" t="s">
        <v>16</v>
      </c>
      <c r="D52" s="180" t="s">
        <v>21</v>
      </c>
      <c r="E52" s="181" t="s">
        <v>17</v>
      </c>
      <c r="F52" s="180" t="s">
        <v>18</v>
      </c>
      <c r="G52" s="181" t="s">
        <v>19</v>
      </c>
      <c r="H52" s="182" t="s">
        <v>20</v>
      </c>
    </row>
    <row r="53" spans="2:8" ht="28.5" thickTop="1" x14ac:dyDescent="0.35">
      <c r="B53" s="158"/>
      <c r="C53" s="102" t="s">
        <v>179</v>
      </c>
      <c r="D53" s="84"/>
      <c r="E53" s="103">
        <v>2</v>
      </c>
      <c r="F53" s="103">
        <f>D53*E53</f>
        <v>0</v>
      </c>
      <c r="G53" s="19"/>
      <c r="H53" s="20"/>
    </row>
    <row r="54" spans="2:8" ht="42" x14ac:dyDescent="0.35">
      <c r="B54" s="158"/>
      <c r="C54" s="104" t="s">
        <v>180</v>
      </c>
      <c r="D54" s="83"/>
      <c r="E54" s="105">
        <v>1</v>
      </c>
      <c r="F54" s="105">
        <f>D54*E54</f>
        <v>0</v>
      </c>
      <c r="G54" s="23"/>
      <c r="H54" s="24"/>
    </row>
    <row r="55" spans="2:8" ht="28" x14ac:dyDescent="0.35">
      <c r="B55" s="158"/>
      <c r="C55" s="186" t="s">
        <v>181</v>
      </c>
      <c r="D55" s="84"/>
      <c r="E55" s="103">
        <v>2</v>
      </c>
      <c r="F55" s="103">
        <f>D55*E55</f>
        <v>0</v>
      </c>
      <c r="G55" s="19"/>
      <c r="H55" s="20"/>
    </row>
    <row r="56" spans="2:8" ht="25" customHeight="1" thickBot="1" x14ac:dyDescent="0.4">
      <c r="B56" s="159"/>
      <c r="C56" s="127" t="s">
        <v>5</v>
      </c>
      <c r="D56" s="128"/>
      <c r="E56" s="128"/>
      <c r="F56" s="131">
        <f>SUM(F53:F55)</f>
        <v>0</v>
      </c>
      <c r="G56" s="128"/>
      <c r="H56" s="129"/>
    </row>
    <row r="59" spans="2:8" ht="26" x14ac:dyDescent="0.6">
      <c r="B59" s="10" t="s">
        <v>45</v>
      </c>
    </row>
    <row r="60" spans="2:8" ht="15" thickBot="1" x14ac:dyDescent="0.4"/>
    <row r="61" spans="2:8" ht="31.5" thickBot="1" x14ac:dyDescent="0.4">
      <c r="B61" s="12"/>
      <c r="C61" s="119" t="s">
        <v>46</v>
      </c>
      <c r="D61" s="64" t="s">
        <v>47</v>
      </c>
      <c r="E61" s="172" t="s">
        <v>19</v>
      </c>
      <c r="F61" s="172"/>
      <c r="G61" s="172"/>
      <c r="H61" s="178" t="s">
        <v>20</v>
      </c>
    </row>
    <row r="62" spans="2:8" ht="56.5" customHeight="1" thickTop="1" x14ac:dyDescent="0.35">
      <c r="B62" s="169" t="s">
        <v>48</v>
      </c>
      <c r="C62" s="31" t="s">
        <v>49</v>
      </c>
      <c r="D62" s="32">
        <v>0</v>
      </c>
      <c r="E62" s="140"/>
      <c r="F62" s="140"/>
      <c r="G62" s="140"/>
      <c r="H62" s="34"/>
    </row>
    <row r="63" spans="2:8" ht="28" x14ac:dyDescent="0.35">
      <c r="B63" s="169"/>
      <c r="C63" s="35" t="s">
        <v>50</v>
      </c>
      <c r="D63" s="36"/>
      <c r="E63" s="139"/>
      <c r="F63" s="139"/>
      <c r="G63" s="139"/>
      <c r="H63" s="38"/>
    </row>
    <row r="64" spans="2:8" ht="28" x14ac:dyDescent="0.35">
      <c r="B64" s="169"/>
      <c r="C64" s="31" t="s">
        <v>51</v>
      </c>
      <c r="D64" s="32"/>
      <c r="E64" s="140"/>
      <c r="F64" s="140"/>
      <c r="G64" s="140"/>
      <c r="H64" s="34"/>
    </row>
    <row r="65" spans="2:8" ht="126" x14ac:dyDescent="0.35">
      <c r="B65" s="169"/>
      <c r="C65" s="35" t="s">
        <v>52</v>
      </c>
      <c r="D65" s="36"/>
      <c r="E65" s="139"/>
      <c r="F65" s="139"/>
      <c r="G65" s="139"/>
      <c r="H65" s="38"/>
    </row>
    <row r="66" spans="2:8" ht="87" customHeight="1" x14ac:dyDescent="0.35">
      <c r="B66" s="169"/>
      <c r="C66" s="31" t="s">
        <v>53</v>
      </c>
      <c r="D66" s="111"/>
      <c r="E66" s="162"/>
      <c r="F66" s="162"/>
      <c r="G66" s="162"/>
      <c r="H66" s="125"/>
    </row>
    <row r="67" spans="2:8" ht="32" customHeight="1" x14ac:dyDescent="0.35">
      <c r="B67" s="169"/>
      <c r="C67" s="35" t="s">
        <v>54</v>
      </c>
      <c r="D67" s="36"/>
      <c r="E67" s="139"/>
      <c r="F67" s="139"/>
      <c r="G67" s="139"/>
      <c r="H67" s="38"/>
    </row>
    <row r="68" spans="2:8" ht="15" thickBot="1" x14ac:dyDescent="0.4">
      <c r="B68" s="170"/>
      <c r="C68" s="126" t="s">
        <v>5</v>
      </c>
      <c r="D68" s="42">
        <f>SUM(D62:D67)</f>
        <v>0</v>
      </c>
      <c r="E68" s="173"/>
      <c r="F68" s="174"/>
      <c r="G68" s="175"/>
      <c r="H68" s="46"/>
    </row>
    <row r="69" spans="2:8" ht="26.5" thickBot="1" x14ac:dyDescent="0.65">
      <c r="B69" s="10"/>
      <c r="C69" s="39"/>
      <c r="D69" s="40"/>
      <c r="E69" s="41"/>
      <c r="H69" s="41"/>
    </row>
    <row r="70" spans="2:8" ht="35.5" customHeight="1" thickBot="1" x14ac:dyDescent="0.4">
      <c r="B70" s="12"/>
      <c r="C70" s="119" t="s">
        <v>46</v>
      </c>
      <c r="D70" s="64" t="s">
        <v>47</v>
      </c>
      <c r="E70" s="172" t="s">
        <v>19</v>
      </c>
      <c r="F70" s="172"/>
      <c r="G70" s="172"/>
      <c r="H70" s="178" t="s">
        <v>20</v>
      </c>
    </row>
    <row r="71" spans="2:8" ht="88.5" customHeight="1" thickTop="1" x14ac:dyDescent="0.35">
      <c r="B71" s="149" t="s">
        <v>55</v>
      </c>
      <c r="C71" s="31" t="s">
        <v>56</v>
      </c>
      <c r="D71" s="32">
        <v>0</v>
      </c>
      <c r="E71" s="140"/>
      <c r="F71" s="140"/>
      <c r="G71" s="140"/>
      <c r="H71" s="33"/>
    </row>
    <row r="72" spans="2:8" ht="28" x14ac:dyDescent="0.35">
      <c r="B72" s="149"/>
      <c r="C72" s="35" t="s">
        <v>57</v>
      </c>
      <c r="D72" s="36"/>
      <c r="E72" s="139"/>
      <c r="F72" s="139"/>
      <c r="G72" s="139"/>
      <c r="H72" s="37"/>
    </row>
    <row r="73" spans="2:8" ht="74.5" customHeight="1" x14ac:dyDescent="0.35">
      <c r="B73" s="149"/>
      <c r="C73" s="31" t="s">
        <v>58</v>
      </c>
      <c r="D73" s="32"/>
      <c r="E73" s="140"/>
      <c r="F73" s="140"/>
      <c r="G73" s="140"/>
      <c r="H73" s="33"/>
    </row>
    <row r="74" spans="2:8" ht="28" x14ac:dyDescent="0.35">
      <c r="B74" s="149"/>
      <c r="C74" s="35" t="s">
        <v>59</v>
      </c>
      <c r="D74" s="36"/>
      <c r="E74" s="139"/>
      <c r="F74" s="139"/>
      <c r="G74" s="139"/>
      <c r="H74" s="37"/>
    </row>
    <row r="75" spans="2:8" x14ac:dyDescent="0.35">
      <c r="B75" s="149"/>
      <c r="C75" s="31" t="s">
        <v>60</v>
      </c>
      <c r="D75" s="32"/>
      <c r="E75" s="140"/>
      <c r="F75" s="140"/>
      <c r="G75" s="140"/>
      <c r="H75" s="33"/>
    </row>
    <row r="76" spans="2:8" ht="26.15" customHeight="1" x14ac:dyDescent="0.35">
      <c r="B76" s="149"/>
      <c r="C76" s="112" t="s">
        <v>5</v>
      </c>
      <c r="D76" s="113">
        <f>SUM(D71:D75)</f>
        <v>0</v>
      </c>
      <c r="E76" s="148"/>
      <c r="F76" s="148"/>
      <c r="G76" s="148"/>
      <c r="H76" s="114"/>
    </row>
    <row r="77" spans="2:8" ht="15" thickBot="1" x14ac:dyDescent="0.4">
      <c r="B77" s="63"/>
      <c r="C77" s="65"/>
      <c r="D77" s="66"/>
      <c r="E77" s="67"/>
      <c r="F77" s="68"/>
      <c r="G77" s="68"/>
      <c r="H77" s="67"/>
    </row>
    <row r="78" spans="2:8" ht="49.5" customHeight="1" thickBot="1" x14ac:dyDescent="0.4">
      <c r="B78" s="44"/>
      <c r="C78" s="119" t="s">
        <v>46</v>
      </c>
      <c r="D78" s="64" t="s">
        <v>47</v>
      </c>
      <c r="E78" s="172" t="s">
        <v>19</v>
      </c>
      <c r="F78" s="172"/>
      <c r="G78" s="172"/>
      <c r="H78" s="178" t="s">
        <v>20</v>
      </c>
    </row>
    <row r="79" spans="2:8" ht="28.5" thickTop="1" x14ac:dyDescent="0.35">
      <c r="B79" s="168" t="s">
        <v>61</v>
      </c>
      <c r="C79" s="35" t="s">
        <v>62</v>
      </c>
      <c r="D79" s="36"/>
      <c r="E79" s="139"/>
      <c r="F79" s="139"/>
      <c r="G79" s="139"/>
      <c r="H79" s="38"/>
    </row>
    <row r="80" spans="2:8" ht="56" x14ac:dyDescent="0.35">
      <c r="B80" s="169"/>
      <c r="C80" s="31" t="s">
        <v>63</v>
      </c>
      <c r="D80" s="32"/>
      <c r="E80" s="140"/>
      <c r="F80" s="140"/>
      <c r="G80" s="140"/>
      <c r="H80" s="34"/>
    </row>
    <row r="81" spans="1:10" ht="46.5" customHeight="1" x14ac:dyDescent="0.35">
      <c r="B81" s="169"/>
      <c r="C81" s="35" t="s">
        <v>64</v>
      </c>
      <c r="D81" s="36"/>
      <c r="E81" s="139"/>
      <c r="F81" s="139"/>
      <c r="G81" s="139"/>
      <c r="H81" s="38"/>
    </row>
    <row r="82" spans="1:10" ht="31" customHeight="1" x14ac:dyDescent="0.35">
      <c r="B82" s="169"/>
      <c r="C82" s="31" t="s">
        <v>65</v>
      </c>
      <c r="D82" s="32"/>
      <c r="E82" s="140"/>
      <c r="F82" s="140"/>
      <c r="G82" s="140"/>
      <c r="H82" s="34"/>
    </row>
    <row r="83" spans="1:10" ht="43" customHeight="1" x14ac:dyDescent="0.35">
      <c r="B83" s="169"/>
      <c r="C83" s="35" t="s">
        <v>66</v>
      </c>
      <c r="D83" s="36"/>
      <c r="E83" s="139"/>
      <c r="F83" s="139"/>
      <c r="G83" s="139"/>
      <c r="H83" s="38"/>
    </row>
    <row r="84" spans="1:10" ht="103" customHeight="1" thickBot="1" x14ac:dyDescent="0.4">
      <c r="B84" s="170"/>
      <c r="C84" s="43" t="s">
        <v>67</v>
      </c>
      <c r="D84" s="42"/>
      <c r="E84" s="176"/>
      <c r="F84" s="176"/>
      <c r="G84" s="176"/>
      <c r="H84" s="46"/>
    </row>
    <row r="85" spans="1:10" x14ac:dyDescent="0.35">
      <c r="B85" s="63"/>
      <c r="C85" s="122" t="s">
        <v>5</v>
      </c>
      <c r="D85" s="123">
        <f>SUM(D79:D84)</f>
        <v>0</v>
      </c>
      <c r="E85" s="171"/>
      <c r="F85" s="171"/>
      <c r="G85" s="171"/>
      <c r="H85" s="124"/>
    </row>
    <row r="86" spans="1:10" ht="15" thickBot="1" x14ac:dyDescent="0.4">
      <c r="B86" s="47"/>
      <c r="C86" s="48"/>
      <c r="D86" s="27"/>
      <c r="E86" s="25"/>
      <c r="H86" s="25"/>
    </row>
    <row r="87" spans="1:10" ht="48" customHeight="1" thickBot="1" x14ac:dyDescent="0.4">
      <c r="B87" s="44"/>
      <c r="C87" s="119" t="s">
        <v>46</v>
      </c>
      <c r="D87" s="64" t="s">
        <v>47</v>
      </c>
      <c r="E87" s="172" t="s">
        <v>19</v>
      </c>
      <c r="F87" s="172"/>
      <c r="G87" s="172"/>
      <c r="H87" s="178" t="s">
        <v>20</v>
      </c>
    </row>
    <row r="88" spans="1:10" ht="83.15" customHeight="1" thickTop="1" x14ac:dyDescent="0.35">
      <c r="B88" s="160" t="s">
        <v>68</v>
      </c>
      <c r="C88" s="45" t="s">
        <v>69</v>
      </c>
      <c r="D88" s="115"/>
      <c r="E88" s="143"/>
      <c r="F88" s="143"/>
      <c r="G88" s="143"/>
      <c r="H88" s="116"/>
    </row>
    <row r="89" spans="1:10" ht="90.65" customHeight="1" thickBot="1" x14ac:dyDescent="0.4">
      <c r="B89" s="161"/>
      <c r="C89" s="43" t="s">
        <v>70</v>
      </c>
      <c r="D89" s="117"/>
      <c r="E89" s="142"/>
      <c r="F89" s="142"/>
      <c r="G89" s="142"/>
      <c r="H89" s="118"/>
    </row>
    <row r="90" spans="1:10" x14ac:dyDescent="0.35">
      <c r="C90" s="35" t="s">
        <v>5</v>
      </c>
      <c r="D90" s="36">
        <f>D88+D89</f>
        <v>0</v>
      </c>
      <c r="E90" s="139"/>
      <c r="F90" s="139"/>
      <c r="G90" s="139"/>
      <c r="H90" s="37"/>
    </row>
    <row r="93" spans="1:10" x14ac:dyDescent="0.35">
      <c r="A93" s="25"/>
      <c r="B93" s="25"/>
      <c r="C93" s="25"/>
      <c r="D93" s="25"/>
      <c r="E93" s="67"/>
      <c r="F93" s="141"/>
      <c r="G93" s="141"/>
      <c r="H93" s="141"/>
      <c r="I93" s="141"/>
      <c r="J93" s="120"/>
    </row>
    <row r="94" spans="1:10" ht="30.65" customHeight="1" x14ac:dyDescent="0.35">
      <c r="B94" s="69" t="s">
        <v>42</v>
      </c>
      <c r="C94" s="70"/>
      <c r="D94" s="71"/>
      <c r="E94" s="72">
        <f>Tableau336421034384250[[#Totals],[Weighted Score]]+F34+Tableau3382791337414553[[#Totals],[Weighted Score]]+Tableau338681236404452[[#Totals],[Weighted Score]]</f>
        <v>0</v>
      </c>
      <c r="F94" s="120"/>
      <c r="G94" s="67"/>
      <c r="H94" s="74"/>
      <c r="I94" s="74"/>
      <c r="J94" s="67"/>
    </row>
    <row r="95" spans="1:10" ht="34.5" customHeight="1" x14ac:dyDescent="0.35">
      <c r="B95" s="77" t="s">
        <v>73</v>
      </c>
      <c r="C95" s="78"/>
      <c r="D95" s="79"/>
      <c r="E95" s="72">
        <f>F56</f>
        <v>0</v>
      </c>
      <c r="F95" s="67"/>
      <c r="G95" s="67"/>
      <c r="H95" s="74"/>
      <c r="I95" s="75"/>
      <c r="J95" s="75"/>
    </row>
    <row r="96" spans="1:10" ht="30.65" customHeight="1" x14ac:dyDescent="0.35">
      <c r="B96" s="77" t="s">
        <v>71</v>
      </c>
      <c r="C96" s="78"/>
      <c r="D96" s="79"/>
      <c r="E96" s="72">
        <f>D68+D76+D85+D90</f>
        <v>0</v>
      </c>
      <c r="F96" s="67"/>
      <c r="G96" s="67"/>
      <c r="H96" s="67"/>
      <c r="I96" s="75"/>
      <c r="J96" s="75"/>
    </row>
    <row r="97" spans="2:10" ht="27.65" customHeight="1" x14ac:dyDescent="0.35">
      <c r="B97" s="55" t="s">
        <v>72</v>
      </c>
      <c r="C97" s="56"/>
      <c r="D97" s="57"/>
      <c r="E97" s="72">
        <f>SUM(E94:E96)</f>
        <v>0</v>
      </c>
      <c r="F97" s="67"/>
      <c r="G97" s="67"/>
      <c r="H97" s="74"/>
      <c r="I97" s="75"/>
      <c r="J97" s="75"/>
    </row>
    <row r="100" spans="2:10" ht="32.5" customHeight="1" x14ac:dyDescent="0.35">
      <c r="B100" s="145" t="s">
        <v>74</v>
      </c>
      <c r="C100" s="146"/>
      <c r="D100" s="147"/>
      <c r="E100" s="82">
        <f>E94+E95</f>
        <v>0</v>
      </c>
    </row>
    <row r="101" spans="2:10" ht="71.5" customHeight="1" x14ac:dyDescent="0.35">
      <c r="B101" s="121" t="s">
        <v>75</v>
      </c>
      <c r="C101" s="146" t="s">
        <v>76</v>
      </c>
      <c r="D101" s="147"/>
      <c r="E101" s="81" t="s">
        <v>77</v>
      </c>
    </row>
    <row r="102" spans="2:10" ht="28.5" customHeight="1" x14ac:dyDescent="0.35">
      <c r="B102" s="133" t="s">
        <v>78</v>
      </c>
      <c r="C102" s="183" t="s">
        <v>151</v>
      </c>
      <c r="D102" s="184"/>
      <c r="E102" s="59"/>
    </row>
    <row r="103" spans="2:10" ht="28.5" customHeight="1" x14ac:dyDescent="0.35">
      <c r="B103" s="134"/>
      <c r="C103" s="183" t="s">
        <v>152</v>
      </c>
      <c r="D103" s="184"/>
      <c r="E103" s="59"/>
    </row>
    <row r="104" spans="2:10" ht="28.5" customHeight="1" x14ac:dyDescent="0.35">
      <c r="B104" s="133" t="s">
        <v>79</v>
      </c>
      <c r="C104" s="183" t="s">
        <v>153</v>
      </c>
      <c r="D104" s="184"/>
      <c r="E104" s="59"/>
    </row>
    <row r="105" spans="2:10" ht="28.5" customHeight="1" x14ac:dyDescent="0.35">
      <c r="B105" s="134"/>
      <c r="C105" s="183" t="s">
        <v>154</v>
      </c>
      <c r="D105" s="184"/>
      <c r="E105" s="59"/>
    </row>
    <row r="106" spans="2:10" ht="38" customHeight="1" x14ac:dyDescent="0.35">
      <c r="B106" s="133" t="s">
        <v>80</v>
      </c>
      <c r="C106" s="183" t="s">
        <v>155</v>
      </c>
      <c r="D106" s="184"/>
      <c r="E106" s="59"/>
    </row>
    <row r="107" spans="2:10" ht="30.65" customHeight="1" x14ac:dyDescent="0.35">
      <c r="B107" s="134"/>
      <c r="C107" s="183" t="s">
        <v>156</v>
      </c>
      <c r="D107" s="184"/>
      <c r="E107" s="59"/>
    </row>
    <row r="108" spans="2:10" ht="29.15" customHeight="1" x14ac:dyDescent="0.35">
      <c r="B108" s="25"/>
      <c r="C108" s="25"/>
      <c r="D108" s="25"/>
      <c r="E108" s="25"/>
      <c r="F108" s="25"/>
      <c r="G108" s="25"/>
      <c r="H108" s="76"/>
    </row>
    <row r="109" spans="2:10" x14ac:dyDescent="0.35">
      <c r="B109" s="25"/>
      <c r="C109" s="30"/>
      <c r="D109" s="27"/>
      <c r="E109" s="27"/>
      <c r="F109" s="27"/>
      <c r="G109" s="25"/>
      <c r="H109" s="25"/>
    </row>
    <row r="110" spans="2:10" ht="15" customHeight="1" x14ac:dyDescent="0.35">
      <c r="B110" s="135" t="s">
        <v>87</v>
      </c>
      <c r="C110" s="138"/>
      <c r="D110" s="138"/>
      <c r="E110" s="138"/>
      <c r="F110" s="138"/>
      <c r="G110" s="138"/>
      <c r="H110" s="138"/>
    </row>
    <row r="111" spans="2:10" x14ac:dyDescent="0.35">
      <c r="B111" s="136"/>
      <c r="C111" s="138"/>
      <c r="D111" s="138"/>
      <c r="E111" s="138"/>
      <c r="F111" s="138"/>
      <c r="G111" s="138"/>
      <c r="H111" s="138"/>
    </row>
    <row r="112" spans="2:10" x14ac:dyDescent="0.35">
      <c r="B112" s="136"/>
      <c r="C112" s="138"/>
      <c r="D112" s="138"/>
      <c r="E112" s="138"/>
      <c r="F112" s="138"/>
      <c r="G112" s="138"/>
      <c r="H112" s="138"/>
    </row>
    <row r="113" spans="2:8" x14ac:dyDescent="0.35">
      <c r="B113" s="136"/>
      <c r="C113" s="138"/>
      <c r="D113" s="138"/>
      <c r="E113" s="138"/>
      <c r="F113" s="138"/>
      <c r="G113" s="138"/>
      <c r="H113" s="138"/>
    </row>
    <row r="114" spans="2:8" x14ac:dyDescent="0.35">
      <c r="B114" s="137"/>
      <c r="C114" s="138"/>
      <c r="D114" s="138"/>
      <c r="E114" s="138"/>
      <c r="F114" s="138"/>
      <c r="G114" s="138"/>
      <c r="H114" s="138"/>
    </row>
    <row r="115" spans="2:8" ht="15.75" customHeight="1" x14ac:dyDescent="0.35">
      <c r="B115" s="25"/>
      <c r="C115" s="30"/>
      <c r="D115" s="27"/>
      <c r="E115" s="27"/>
      <c r="F115" s="27"/>
      <c r="G115" s="25"/>
      <c r="H115" s="25"/>
    </row>
    <row r="116" spans="2:8" x14ac:dyDescent="0.35">
      <c r="B116" s="25"/>
      <c r="C116" s="30"/>
      <c r="D116" s="27"/>
      <c r="E116" s="27"/>
      <c r="F116" s="27"/>
      <c r="G116" s="25"/>
      <c r="H116" s="25"/>
    </row>
    <row r="117" spans="2:8" ht="22.5" customHeight="1" x14ac:dyDescent="0.35">
      <c r="B117" s="54" t="s">
        <v>88</v>
      </c>
      <c r="C117" s="132"/>
      <c r="D117" s="132"/>
      <c r="E117" s="132"/>
      <c r="F117" s="132"/>
      <c r="G117" s="132"/>
      <c r="H117" s="132"/>
    </row>
    <row r="118" spans="2:8" ht="20.25" customHeight="1" x14ac:dyDescent="0.35">
      <c r="B118" s="54" t="s">
        <v>89</v>
      </c>
      <c r="C118" s="132"/>
      <c r="D118" s="132"/>
      <c r="E118" s="132"/>
      <c r="F118" s="132"/>
      <c r="G118" s="132"/>
      <c r="H118" s="132"/>
    </row>
    <row r="119" spans="2:8" ht="18" customHeight="1" x14ac:dyDescent="0.35">
      <c r="B119" s="54" t="s">
        <v>3</v>
      </c>
      <c r="C119" s="132"/>
      <c r="D119" s="132"/>
      <c r="E119" s="132"/>
      <c r="F119" s="132"/>
      <c r="G119" s="132"/>
      <c r="H119" s="132"/>
    </row>
    <row r="120" spans="2:8" ht="15.75" customHeight="1" x14ac:dyDescent="0.35">
      <c r="B120" s="54" t="s">
        <v>90</v>
      </c>
      <c r="C120" s="132"/>
      <c r="D120" s="132"/>
      <c r="E120" s="132"/>
      <c r="F120" s="132"/>
      <c r="G120" s="132"/>
      <c r="H120" s="132"/>
    </row>
    <row r="121" spans="2:8" ht="25" customHeight="1" x14ac:dyDescent="0.35">
      <c r="B121" s="54" t="s">
        <v>91</v>
      </c>
      <c r="C121" s="132"/>
      <c r="D121" s="132"/>
      <c r="E121" s="132"/>
      <c r="F121" s="132"/>
      <c r="G121" s="132"/>
      <c r="H121" s="132"/>
    </row>
    <row r="122" spans="2:8" ht="25" customHeight="1" x14ac:dyDescent="0.35">
      <c r="B122" s="54" t="s">
        <v>0</v>
      </c>
      <c r="C122" s="132"/>
      <c r="D122" s="132"/>
      <c r="E122" s="132"/>
      <c r="F122" s="132"/>
      <c r="G122" s="132"/>
      <c r="H122" s="132"/>
    </row>
    <row r="123" spans="2:8" ht="87" customHeight="1" x14ac:dyDescent="0.35">
      <c r="B123" s="58" t="s">
        <v>92</v>
      </c>
      <c r="C123" s="144" t="s">
        <v>93</v>
      </c>
      <c r="D123" s="144"/>
      <c r="E123" s="144"/>
      <c r="F123" s="144"/>
      <c r="G123" s="144"/>
      <c r="H123" s="144"/>
    </row>
    <row r="124" spans="2:8" ht="50.15" customHeight="1" x14ac:dyDescent="0.35">
      <c r="B124" s="54" t="s">
        <v>1</v>
      </c>
      <c r="C124" s="132"/>
      <c r="D124" s="132"/>
      <c r="E124" s="132"/>
      <c r="F124" s="132"/>
      <c r="G124" s="132"/>
      <c r="H124" s="132"/>
    </row>
    <row r="125" spans="2:8" x14ac:dyDescent="0.35">
      <c r="B125" s="25"/>
      <c r="C125" s="25"/>
      <c r="D125" s="25"/>
      <c r="E125" s="25"/>
      <c r="F125" s="25"/>
      <c r="G125" s="25"/>
      <c r="H125" s="25"/>
    </row>
  </sheetData>
  <mergeCells count="76">
    <mergeCell ref="C121:H121"/>
    <mergeCell ref="C122:H122"/>
    <mergeCell ref="C123:H123"/>
    <mergeCell ref="C124:H124"/>
    <mergeCell ref="B110:B114"/>
    <mergeCell ref="C110:H114"/>
    <mergeCell ref="C117:H117"/>
    <mergeCell ref="C118:H118"/>
    <mergeCell ref="C119:H119"/>
    <mergeCell ref="C120:H120"/>
    <mergeCell ref="B104:B105"/>
    <mergeCell ref="C104:D104"/>
    <mergeCell ref="C105:D105"/>
    <mergeCell ref="B106:B107"/>
    <mergeCell ref="C106:D106"/>
    <mergeCell ref="C107:D107"/>
    <mergeCell ref="F93:G93"/>
    <mergeCell ref="H93:I93"/>
    <mergeCell ref="B100:D100"/>
    <mergeCell ref="C101:D101"/>
    <mergeCell ref="B102:B103"/>
    <mergeCell ref="C102:D102"/>
    <mergeCell ref="C103:D103"/>
    <mergeCell ref="E85:G85"/>
    <mergeCell ref="E87:G87"/>
    <mergeCell ref="B88:B89"/>
    <mergeCell ref="E88:G88"/>
    <mergeCell ref="E89:G89"/>
    <mergeCell ref="E90:G90"/>
    <mergeCell ref="E78:G78"/>
    <mergeCell ref="B79:B84"/>
    <mergeCell ref="E79:G79"/>
    <mergeCell ref="E80:G80"/>
    <mergeCell ref="E81:G81"/>
    <mergeCell ref="E82:G82"/>
    <mergeCell ref="E83:G83"/>
    <mergeCell ref="E84:G84"/>
    <mergeCell ref="E67:G67"/>
    <mergeCell ref="E68:G68"/>
    <mergeCell ref="E70:G70"/>
    <mergeCell ref="B71:B76"/>
    <mergeCell ref="E71:G71"/>
    <mergeCell ref="E72:G72"/>
    <mergeCell ref="E73:G73"/>
    <mergeCell ref="E74:G74"/>
    <mergeCell ref="E75:G75"/>
    <mergeCell ref="E76:G76"/>
    <mergeCell ref="B38:B41"/>
    <mergeCell ref="B44:B47"/>
    <mergeCell ref="B52:B56"/>
    <mergeCell ref="E61:G61"/>
    <mergeCell ref="B62:B68"/>
    <mergeCell ref="E62:G62"/>
    <mergeCell ref="E63:G63"/>
    <mergeCell ref="E64:G64"/>
    <mergeCell ref="E65:G65"/>
    <mergeCell ref="E66:G66"/>
    <mergeCell ref="A10:B10"/>
    <mergeCell ref="C10:H10"/>
    <mergeCell ref="B12:H12"/>
    <mergeCell ref="A14:H15"/>
    <mergeCell ref="B21:B25"/>
    <mergeCell ref="B28:B34"/>
    <mergeCell ref="A7:B7"/>
    <mergeCell ref="C7:H7"/>
    <mergeCell ref="A8:B8"/>
    <mergeCell ref="C8:H8"/>
    <mergeCell ref="A9:B9"/>
    <mergeCell ref="C9:H9"/>
    <mergeCell ref="A2:H2"/>
    <mergeCell ref="A4:B4"/>
    <mergeCell ref="C4:H4"/>
    <mergeCell ref="A5:B5"/>
    <mergeCell ref="C5:H5"/>
    <mergeCell ref="A6:B6"/>
    <mergeCell ref="C6:H6"/>
  </mergeCells>
  <pageMargins left="0.7" right="0.7" top="0.75" bottom="0.75" header="0.3" footer="0.3"/>
  <pageSetup paperSize="9" orientation="portrait" r:id="rId1"/>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C9A63-7A68-4AC6-A1E7-8BAB197E922D}">
  <dimension ref="A1:R127"/>
  <sheetViews>
    <sheetView zoomScale="110" zoomScaleNormal="110" workbookViewId="0">
      <selection activeCell="B1" sqref="B1"/>
    </sheetView>
  </sheetViews>
  <sheetFormatPr baseColWidth="10" defaultRowHeight="14.5" x14ac:dyDescent="0.35"/>
  <cols>
    <col min="1" max="1" width="27.7265625" customWidth="1"/>
    <col min="2" max="2" width="25.453125" customWidth="1"/>
    <col min="3" max="3" width="61.26953125" customWidth="1"/>
    <col min="4" max="4" width="13" customWidth="1"/>
    <col min="5" max="5" width="18.1796875" customWidth="1"/>
    <col min="6" max="6" width="14.7265625" customWidth="1"/>
    <col min="7" max="7" width="15.7265625" customWidth="1"/>
    <col min="8" max="8" width="16.6328125" customWidth="1"/>
    <col min="13" max="13" width="65" customWidth="1"/>
  </cols>
  <sheetData>
    <row r="1" spans="1:8" ht="110" customHeight="1" x14ac:dyDescent="0.35"/>
    <row r="2" spans="1:8" ht="26" customHeight="1" x14ac:dyDescent="0.35">
      <c r="A2" s="150" t="s">
        <v>108</v>
      </c>
      <c r="B2" s="150"/>
      <c r="C2" s="150"/>
      <c r="D2" s="150"/>
      <c r="E2" s="150"/>
      <c r="F2" s="150"/>
      <c r="G2" s="150"/>
      <c r="H2" s="150"/>
    </row>
    <row r="3" spans="1:8" x14ac:dyDescent="0.35">
      <c r="A3" s="25"/>
      <c r="B3" s="26"/>
      <c r="C3" s="27"/>
      <c r="D3" s="27"/>
      <c r="E3" s="27"/>
      <c r="F3" s="25"/>
      <c r="G3" s="25"/>
      <c r="H3" s="25"/>
    </row>
    <row r="4" spans="1:8" x14ac:dyDescent="0.35">
      <c r="A4" s="152" t="s">
        <v>6</v>
      </c>
      <c r="B4" s="153"/>
      <c r="C4" s="151"/>
      <c r="D4" s="151"/>
      <c r="E4" s="151"/>
      <c r="F4" s="151"/>
      <c r="G4" s="151"/>
      <c r="H4" s="151"/>
    </row>
    <row r="5" spans="1:8" x14ac:dyDescent="0.35">
      <c r="A5" s="152" t="s">
        <v>7</v>
      </c>
      <c r="B5" s="153"/>
      <c r="C5" s="151"/>
      <c r="D5" s="151"/>
      <c r="E5" s="151"/>
      <c r="F5" s="151"/>
      <c r="G5" s="151"/>
      <c r="H5" s="151"/>
    </row>
    <row r="6" spans="1:8" x14ac:dyDescent="0.35">
      <c r="A6" s="152" t="s">
        <v>2</v>
      </c>
      <c r="B6" s="153"/>
      <c r="C6" s="151"/>
      <c r="D6" s="151"/>
      <c r="E6" s="151"/>
      <c r="F6" s="151"/>
      <c r="G6" s="151"/>
      <c r="H6" s="151"/>
    </row>
    <row r="7" spans="1:8" x14ac:dyDescent="0.35">
      <c r="A7" s="152" t="s">
        <v>8</v>
      </c>
      <c r="B7" s="153"/>
      <c r="C7" s="151"/>
      <c r="D7" s="151"/>
      <c r="E7" s="151"/>
      <c r="F7" s="151"/>
      <c r="G7" s="151"/>
      <c r="H7" s="151"/>
    </row>
    <row r="8" spans="1:8" x14ac:dyDescent="0.35">
      <c r="A8" s="152" t="s">
        <v>9</v>
      </c>
      <c r="B8" s="153"/>
      <c r="C8" s="151"/>
      <c r="D8" s="151"/>
      <c r="E8" s="151"/>
      <c r="F8" s="151"/>
      <c r="G8" s="151"/>
      <c r="H8" s="151"/>
    </row>
    <row r="9" spans="1:8" ht="30.75" customHeight="1" x14ac:dyDescent="0.35">
      <c r="A9" s="154" t="s">
        <v>10</v>
      </c>
      <c r="B9" s="155"/>
      <c r="C9" s="151"/>
      <c r="D9" s="151"/>
      <c r="E9" s="151"/>
      <c r="F9" s="151"/>
      <c r="G9" s="151"/>
      <c r="H9" s="151"/>
    </row>
    <row r="10" spans="1:8" ht="19" customHeight="1" x14ac:dyDescent="0.35">
      <c r="A10" s="152" t="s">
        <v>11</v>
      </c>
      <c r="B10" s="153"/>
      <c r="C10" s="151"/>
      <c r="D10" s="151"/>
      <c r="E10" s="151"/>
      <c r="F10" s="151"/>
      <c r="G10" s="151"/>
      <c r="H10" s="151"/>
    </row>
    <row r="11" spans="1:8" x14ac:dyDescent="0.35">
      <c r="A11" s="25"/>
      <c r="B11" s="26"/>
      <c r="C11" s="27"/>
      <c r="D11" s="27"/>
      <c r="E11" s="27"/>
      <c r="F11" s="25"/>
      <c r="G11" s="25"/>
      <c r="H11" s="25"/>
    </row>
    <row r="12" spans="1:8" ht="90" customHeight="1" x14ac:dyDescent="0.35">
      <c r="A12" s="28"/>
      <c r="B12" s="156" t="s">
        <v>12</v>
      </c>
      <c r="C12" s="156"/>
      <c r="D12" s="156"/>
      <c r="E12" s="156"/>
      <c r="F12" s="156"/>
      <c r="G12" s="156"/>
      <c r="H12" s="156"/>
    </row>
    <row r="13" spans="1:8" ht="29.25" customHeight="1" x14ac:dyDescent="0.35">
      <c r="A13" s="28"/>
      <c r="B13" s="29"/>
      <c r="C13" s="29"/>
      <c r="D13" s="29"/>
      <c r="E13" s="29"/>
      <c r="F13" s="29"/>
      <c r="G13" s="29"/>
      <c r="H13" s="25"/>
    </row>
    <row r="14" spans="1:8" ht="31.5" customHeight="1" x14ac:dyDescent="0.35">
      <c r="A14" s="177" t="s">
        <v>13</v>
      </c>
      <c r="B14" s="177"/>
      <c r="C14" s="177"/>
      <c r="D14" s="177"/>
      <c r="E14" s="177"/>
      <c r="F14" s="177"/>
      <c r="G14" s="177"/>
      <c r="H14" s="177"/>
    </row>
    <row r="15" spans="1:8" ht="177.65" customHeight="1" x14ac:dyDescent="0.35">
      <c r="A15" s="177"/>
      <c r="B15" s="177"/>
      <c r="C15" s="177"/>
      <c r="D15" s="177"/>
      <c r="E15" s="177"/>
      <c r="F15" s="177"/>
      <c r="G15" s="177"/>
      <c r="H15" s="177"/>
    </row>
    <row r="16" spans="1:8" x14ac:dyDescent="0.35">
      <c r="C16" s="1"/>
      <c r="D16" s="2"/>
      <c r="E16" s="2"/>
      <c r="F16" s="2"/>
    </row>
    <row r="17" spans="1:8" x14ac:dyDescent="0.35">
      <c r="C17" s="1"/>
      <c r="D17" s="2"/>
      <c r="E17" s="2"/>
      <c r="F17" s="2"/>
    </row>
    <row r="18" spans="1:8" ht="26" x14ac:dyDescent="0.6">
      <c r="B18" s="10" t="s">
        <v>14</v>
      </c>
      <c r="C18" s="4"/>
      <c r="D18" s="6"/>
      <c r="E18" s="6"/>
      <c r="F18" s="6"/>
      <c r="G18" s="3"/>
      <c r="H18" s="3"/>
    </row>
    <row r="19" spans="1:8" ht="26.5" thickBot="1" x14ac:dyDescent="0.65">
      <c r="B19" s="3"/>
      <c r="C19" s="4"/>
      <c r="D19" s="6"/>
      <c r="E19" s="6"/>
      <c r="F19" s="6"/>
      <c r="G19" s="3"/>
      <c r="H19" s="3"/>
    </row>
    <row r="20" spans="1:8" ht="69" customHeight="1" x14ac:dyDescent="0.35">
      <c r="A20" s="2"/>
      <c r="B20" s="12" t="s">
        <v>15</v>
      </c>
      <c r="C20" s="13" t="s">
        <v>16</v>
      </c>
      <c r="D20" s="14" t="s">
        <v>21</v>
      </c>
      <c r="E20" s="15" t="s">
        <v>17</v>
      </c>
      <c r="F20" s="14" t="s">
        <v>18</v>
      </c>
      <c r="G20" s="15" t="s">
        <v>19</v>
      </c>
      <c r="H20" s="16" t="s">
        <v>20</v>
      </c>
    </row>
    <row r="21" spans="1:8" ht="135" customHeight="1" x14ac:dyDescent="0.35">
      <c r="B21" s="167" t="s">
        <v>23</v>
      </c>
      <c r="C21" s="87" t="s">
        <v>22</v>
      </c>
      <c r="D21" s="88"/>
      <c r="E21" s="88">
        <v>2</v>
      </c>
      <c r="F21" s="88">
        <f>Tableau33642[[#This Row],[Weighting]]*Tableau33642[[#This Row],[Score (from 1 to 4)]]</f>
        <v>0</v>
      </c>
      <c r="G21" s="89"/>
      <c r="H21" s="90"/>
    </row>
    <row r="22" spans="1:8" ht="58.5" customHeight="1" x14ac:dyDescent="0.35">
      <c r="B22" s="149"/>
      <c r="C22" s="17" t="s">
        <v>24</v>
      </c>
      <c r="D22" s="18"/>
      <c r="E22" s="18">
        <v>2</v>
      </c>
      <c r="F22" s="18">
        <f>Tableau33642[[#This Row],[Weighting]]*Tableau33642[[#This Row],[Score (from 1 to 4)]]</f>
        <v>0</v>
      </c>
      <c r="G22" s="19"/>
      <c r="H22" s="20"/>
    </row>
    <row r="23" spans="1:8" ht="47.5" customHeight="1" x14ac:dyDescent="0.35">
      <c r="B23" s="149"/>
      <c r="C23" s="21" t="s">
        <v>25</v>
      </c>
      <c r="D23" s="22"/>
      <c r="E23" s="22">
        <v>2</v>
      </c>
      <c r="F23" s="22">
        <f>Tableau33642[[#This Row],[Weighting]]*Tableau33642[[#This Row],[Score (from 1 to 4)]]</f>
        <v>0</v>
      </c>
      <c r="G23" s="23"/>
      <c r="H23" s="24"/>
    </row>
    <row r="24" spans="1:8" ht="42" customHeight="1" x14ac:dyDescent="0.35">
      <c r="B24" s="149"/>
      <c r="C24" s="60" t="s">
        <v>26</v>
      </c>
      <c r="D24" s="61"/>
      <c r="E24" s="53">
        <v>2</v>
      </c>
      <c r="F24" s="53">
        <f>Tableau33642[[#This Row],[Weighting]]*Tableau33642[[#This Row],[Score (from 1 to 4)]]</f>
        <v>0</v>
      </c>
      <c r="G24" s="85"/>
      <c r="H24" s="86"/>
    </row>
    <row r="25" spans="1:8" ht="52" customHeight="1" x14ac:dyDescent="0.35">
      <c r="B25" s="149"/>
      <c r="C25" s="98" t="s">
        <v>4</v>
      </c>
      <c r="D25" s="22"/>
      <c r="E25" s="22"/>
      <c r="F25" s="92">
        <f>SUM(Tableau33642[Weighted Score])</f>
        <v>0</v>
      </c>
      <c r="G25" s="23"/>
      <c r="H25" s="23"/>
    </row>
    <row r="26" spans="1:8" ht="37" customHeight="1" thickBot="1" x14ac:dyDescent="0.65">
      <c r="B26" s="3"/>
      <c r="C26" s="4"/>
      <c r="D26" s="6"/>
      <c r="E26" s="6"/>
      <c r="F26" s="6"/>
      <c r="G26" s="3"/>
      <c r="H26" s="3"/>
    </row>
    <row r="27" spans="1:8" ht="74.5" customHeight="1" thickBot="1" x14ac:dyDescent="0.4">
      <c r="B27" s="12" t="s">
        <v>15</v>
      </c>
      <c r="C27" s="13" t="s">
        <v>16</v>
      </c>
      <c r="D27" s="14" t="s">
        <v>21</v>
      </c>
      <c r="E27" s="15" t="s">
        <v>17</v>
      </c>
      <c r="F27" s="14" t="s">
        <v>18</v>
      </c>
      <c r="G27" s="15" t="s">
        <v>19</v>
      </c>
      <c r="H27" s="16" t="s">
        <v>20</v>
      </c>
    </row>
    <row r="28" spans="1:8" ht="58" x14ac:dyDescent="0.35">
      <c r="B28" s="163" t="s">
        <v>27</v>
      </c>
      <c r="C28" s="49" t="s">
        <v>28</v>
      </c>
      <c r="D28" s="92"/>
      <c r="E28" s="92">
        <v>3</v>
      </c>
      <c r="F28" s="92">
        <f>Tableau34253[[#This Row],[Weighting]]*Tableau34253[[#This Row],[Score (from 1 to 4)]]</f>
        <v>0</v>
      </c>
      <c r="G28" s="93"/>
      <c r="H28" s="93"/>
    </row>
    <row r="29" spans="1:8" ht="72.5" x14ac:dyDescent="0.35">
      <c r="B29" s="164"/>
      <c r="C29" s="17" t="s">
        <v>29</v>
      </c>
      <c r="D29" s="61"/>
      <c r="E29" s="61">
        <v>1</v>
      </c>
      <c r="F29" s="61">
        <f>Tableau34253[[#This Row],[Weighting]]*Tableau34253[[#This Row],[Score (from 1 to 4)]]</f>
        <v>0</v>
      </c>
      <c r="G29" s="94"/>
      <c r="H29" s="94"/>
    </row>
    <row r="30" spans="1:8" ht="43.5" x14ac:dyDescent="0.35">
      <c r="B30" s="164"/>
      <c r="C30" s="21" t="s">
        <v>30</v>
      </c>
      <c r="D30" s="92"/>
      <c r="E30" s="92">
        <v>2</v>
      </c>
      <c r="F30" s="92">
        <f>Tableau34253[[#This Row],[Weighting]]*Tableau34253[[#This Row],[Score (from 1 to 4)]]</f>
        <v>0</v>
      </c>
      <c r="G30" s="93"/>
      <c r="H30" s="93"/>
    </row>
    <row r="31" spans="1:8" ht="43.5" x14ac:dyDescent="0.35">
      <c r="B31" s="165"/>
      <c r="C31" s="95" t="s">
        <v>31</v>
      </c>
      <c r="D31" s="61"/>
      <c r="E31" s="61">
        <v>2</v>
      </c>
      <c r="F31" s="61">
        <f>Tableau34253[[#This Row],[Weighting]]*Tableau34253[[#This Row],[Score (from 1 to 4)]]</f>
        <v>0</v>
      </c>
      <c r="G31" s="94"/>
      <c r="H31" s="94"/>
    </row>
    <row r="32" spans="1:8" ht="79.5" customHeight="1" x14ac:dyDescent="0.35">
      <c r="B32" s="165"/>
      <c r="C32" s="21" t="s">
        <v>32</v>
      </c>
      <c r="D32" s="92"/>
      <c r="E32" s="92">
        <v>3</v>
      </c>
      <c r="F32" s="96">
        <f>SUM(F26:F31)</f>
        <v>0</v>
      </c>
      <c r="G32" s="93"/>
      <c r="H32" s="93"/>
    </row>
    <row r="33" spans="2:18" ht="63" customHeight="1" x14ac:dyDescent="0.35">
      <c r="B33" s="165"/>
      <c r="C33" s="91" t="s">
        <v>33</v>
      </c>
      <c r="D33" s="61"/>
      <c r="E33" s="61">
        <v>3</v>
      </c>
      <c r="F33" s="61">
        <f>Tableau34253[[#This Row],[Weighting]]*Tableau34253[[#This Row],[Score (from 1 to 4)]]</f>
        <v>0</v>
      </c>
      <c r="G33" s="94"/>
      <c r="H33" s="94"/>
    </row>
    <row r="34" spans="2:18" ht="27" customHeight="1" thickBot="1" x14ac:dyDescent="0.4">
      <c r="B34" s="166"/>
      <c r="C34" s="97" t="s">
        <v>5</v>
      </c>
      <c r="D34" s="50"/>
      <c r="E34" s="50"/>
      <c r="F34" s="50">
        <f t="shared" ref="F34" si="0">SUM(F28:F33)</f>
        <v>0</v>
      </c>
      <c r="G34" s="51"/>
      <c r="H34" s="52"/>
    </row>
    <row r="35" spans="2:18" x14ac:dyDescent="0.35">
      <c r="C35" s="5"/>
      <c r="D35" s="2"/>
      <c r="E35" s="2"/>
      <c r="F35" s="2"/>
    </row>
    <row r="36" spans="2:18" ht="16" thickBot="1" x14ac:dyDescent="0.4">
      <c r="F36" s="11"/>
    </row>
    <row r="37" spans="2:18" ht="31" x14ac:dyDescent="0.35">
      <c r="B37" s="12" t="s">
        <v>15</v>
      </c>
      <c r="C37" s="13" t="s">
        <v>16</v>
      </c>
      <c r="D37" s="14" t="s">
        <v>21</v>
      </c>
      <c r="E37" s="15" t="s">
        <v>17</v>
      </c>
      <c r="F37" s="14" t="s">
        <v>18</v>
      </c>
      <c r="G37" s="15" t="s">
        <v>19</v>
      </c>
      <c r="H37" s="16" t="s">
        <v>20</v>
      </c>
    </row>
    <row r="38" spans="2:18" ht="58" x14ac:dyDescent="0.35">
      <c r="B38" s="149" t="s">
        <v>34</v>
      </c>
      <c r="C38" s="21" t="s">
        <v>35</v>
      </c>
      <c r="D38" s="22"/>
      <c r="E38" s="22">
        <v>1</v>
      </c>
      <c r="F38" s="22">
        <f>Tableau338279[[#This Row],[Score (from 1 to 4)]]*Tableau338279[[#This Row],[Weighting]]</f>
        <v>0</v>
      </c>
      <c r="G38" s="23"/>
      <c r="H38" s="23"/>
    </row>
    <row r="39" spans="2:18" ht="43.5" x14ac:dyDescent="0.35">
      <c r="B39" s="149"/>
      <c r="C39" s="17" t="s">
        <v>36</v>
      </c>
      <c r="D39" s="18"/>
      <c r="E39" s="18">
        <v>2</v>
      </c>
      <c r="F39" s="18">
        <f>Tableau338279[[#This Row],[Score (from 1 to 4)]]*Tableau338279[[#This Row],[Weighting]]</f>
        <v>0</v>
      </c>
      <c r="G39" s="19"/>
      <c r="H39" s="19"/>
    </row>
    <row r="40" spans="2:18" ht="64.5" customHeight="1" x14ac:dyDescent="0.35">
      <c r="B40" s="149"/>
      <c r="C40" s="21" t="s">
        <v>37</v>
      </c>
      <c r="D40" s="22"/>
      <c r="E40" s="22">
        <v>2</v>
      </c>
      <c r="F40" s="22">
        <f>Tableau338279[[#This Row],[Score (from 1 to 4)]]*Tableau338279[[#This Row],[Weighting]]</f>
        <v>0</v>
      </c>
      <c r="G40" s="23"/>
      <c r="H40" s="23"/>
    </row>
    <row r="41" spans="2:18" x14ac:dyDescent="0.35">
      <c r="B41" s="149"/>
      <c r="C41" s="130" t="s">
        <v>5</v>
      </c>
      <c r="D41" s="18"/>
      <c r="E41" s="18"/>
      <c r="F41" s="61">
        <f>SUM(F38:F40)</f>
        <v>0</v>
      </c>
      <c r="G41" s="19"/>
      <c r="H41" s="19"/>
    </row>
    <row r="42" spans="2:18" ht="74.150000000000006" customHeight="1" thickBot="1" x14ac:dyDescent="0.4">
      <c r="C42" s="2"/>
      <c r="D42" s="2"/>
      <c r="E42" s="2"/>
      <c r="F42" s="9"/>
      <c r="G42" s="8"/>
      <c r="H42" s="7"/>
    </row>
    <row r="43" spans="2:18" ht="54.5" customHeight="1" x14ac:dyDescent="0.35">
      <c r="B43" s="12" t="s">
        <v>15</v>
      </c>
      <c r="C43" s="13" t="s">
        <v>16</v>
      </c>
      <c r="D43" s="14" t="s">
        <v>21</v>
      </c>
      <c r="E43" s="15" t="s">
        <v>17</v>
      </c>
      <c r="F43" s="14" t="s">
        <v>18</v>
      </c>
      <c r="G43" s="15" t="s">
        <v>19</v>
      </c>
      <c r="H43" s="16" t="s">
        <v>20</v>
      </c>
    </row>
    <row r="44" spans="2:18" ht="29" x14ac:dyDescent="0.35">
      <c r="B44" s="149" t="s">
        <v>38</v>
      </c>
      <c r="C44" s="21" t="s">
        <v>39</v>
      </c>
      <c r="D44" s="22"/>
      <c r="E44" s="22">
        <v>1</v>
      </c>
      <c r="F44" s="22">
        <f>Tableau33868[[#This Row],[Score (from 1 to 4)]]*Tableau33868[[#This Row],[Weighting]]</f>
        <v>0</v>
      </c>
      <c r="G44" s="23"/>
      <c r="H44" s="23"/>
    </row>
    <row r="45" spans="2:18" ht="101.5" x14ac:dyDescent="0.35">
      <c r="B45" s="149"/>
      <c r="C45" s="17" t="s">
        <v>40</v>
      </c>
      <c r="D45" s="18"/>
      <c r="E45" s="61">
        <v>3</v>
      </c>
      <c r="F45" s="18">
        <f>Tableau33868[[#This Row],[Score (from 1 to 4)]]*Tableau33868[[#This Row],[Weighting]]</f>
        <v>0</v>
      </c>
      <c r="G45" s="19"/>
      <c r="H45" s="19"/>
    </row>
    <row r="46" spans="2:18" ht="43.5" x14ac:dyDescent="0.35">
      <c r="B46" s="149"/>
      <c r="C46" s="21" t="s">
        <v>41</v>
      </c>
      <c r="D46" s="22"/>
      <c r="E46" s="22">
        <v>2</v>
      </c>
      <c r="F46" s="22">
        <f>Tableau33868[[#This Row],[Score (from 1 to 4)]]*Tableau33868[[#This Row],[Weighting]]</f>
        <v>0</v>
      </c>
      <c r="G46" s="23"/>
      <c r="H46" s="23"/>
    </row>
    <row r="47" spans="2:18" ht="15.5" x14ac:dyDescent="0.35">
      <c r="B47" s="149"/>
      <c r="C47" s="17" t="s">
        <v>5</v>
      </c>
      <c r="D47" s="61"/>
      <c r="E47" s="61"/>
      <c r="F47" s="99">
        <f>SUM(Tableau33868[Weighted Score])</f>
        <v>0</v>
      </c>
      <c r="G47" s="100"/>
      <c r="H47" s="101"/>
    </row>
    <row r="48" spans="2:18" x14ac:dyDescent="0.35">
      <c r="C48" s="5"/>
      <c r="D48" s="2"/>
      <c r="E48" s="2"/>
      <c r="F48" s="2"/>
      <c r="L48" s="47"/>
      <c r="M48" s="48"/>
      <c r="N48" s="27"/>
      <c r="O48" s="27"/>
      <c r="P48" s="27"/>
      <c r="Q48" s="25"/>
      <c r="R48" s="25"/>
    </row>
    <row r="50" spans="2:8" ht="26" x14ac:dyDescent="0.6">
      <c r="B50" s="62" t="s">
        <v>43</v>
      </c>
      <c r="C50" s="62"/>
    </row>
    <row r="51" spans="2:8" ht="15" thickBot="1" x14ac:dyDescent="0.4"/>
    <row r="52" spans="2:8" ht="31.5" thickBot="1" x14ac:dyDescent="0.4">
      <c r="B52" s="157" t="s">
        <v>98</v>
      </c>
      <c r="C52" s="179" t="s">
        <v>16</v>
      </c>
      <c r="D52" s="180" t="s">
        <v>21</v>
      </c>
      <c r="E52" s="181" t="s">
        <v>17</v>
      </c>
      <c r="F52" s="180" t="s">
        <v>18</v>
      </c>
      <c r="G52" s="181" t="s">
        <v>19</v>
      </c>
      <c r="H52" s="182" t="s">
        <v>20</v>
      </c>
    </row>
    <row r="53" spans="2:8" ht="56.5" thickTop="1" x14ac:dyDescent="0.35">
      <c r="B53" s="158"/>
      <c r="C53" s="102" t="s">
        <v>99</v>
      </c>
      <c r="D53" s="84"/>
      <c r="E53" s="103">
        <v>1</v>
      </c>
      <c r="F53" s="103">
        <f>D53*E53</f>
        <v>0</v>
      </c>
      <c r="G53" s="19"/>
      <c r="H53" s="20"/>
    </row>
    <row r="54" spans="2:8" ht="42" x14ac:dyDescent="0.35">
      <c r="B54" s="158"/>
      <c r="C54" s="104" t="s">
        <v>100</v>
      </c>
      <c r="D54" s="83"/>
      <c r="E54" s="105">
        <v>2</v>
      </c>
      <c r="F54" s="105">
        <f>D54*E54</f>
        <v>0</v>
      </c>
      <c r="G54" s="23"/>
      <c r="H54" s="24"/>
    </row>
    <row r="55" spans="2:8" ht="42" x14ac:dyDescent="0.35">
      <c r="B55" s="158"/>
      <c r="C55" s="102" t="s">
        <v>95</v>
      </c>
      <c r="D55" s="84"/>
      <c r="E55" s="103">
        <v>1</v>
      </c>
      <c r="F55" s="103">
        <f>D55*E55</f>
        <v>0</v>
      </c>
      <c r="G55" s="19"/>
      <c r="H55" s="20"/>
    </row>
    <row r="56" spans="2:8" ht="28" x14ac:dyDescent="0.35">
      <c r="B56" s="158"/>
      <c r="C56" s="106" t="s">
        <v>101</v>
      </c>
      <c r="D56" s="83"/>
      <c r="E56" s="105">
        <v>3</v>
      </c>
      <c r="F56" s="105">
        <f>D56*E56</f>
        <v>0</v>
      </c>
      <c r="G56" s="23"/>
      <c r="H56" s="24"/>
    </row>
    <row r="57" spans="2:8" ht="28" x14ac:dyDescent="0.35">
      <c r="B57" s="185"/>
      <c r="C57" s="186" t="s">
        <v>97</v>
      </c>
      <c r="D57" s="187"/>
      <c r="E57" s="188">
        <v>3</v>
      </c>
      <c r="F57" s="188"/>
      <c r="G57" s="189"/>
      <c r="H57" s="190"/>
    </row>
    <row r="58" spans="2:8" ht="25" customHeight="1" thickBot="1" x14ac:dyDescent="0.4">
      <c r="B58" s="159"/>
      <c r="C58" s="127" t="s">
        <v>5</v>
      </c>
      <c r="D58" s="128"/>
      <c r="E58" s="128"/>
      <c r="F58" s="131">
        <f>SUM(F53:F57)</f>
        <v>0</v>
      </c>
      <c r="G58" s="128"/>
      <c r="H58" s="129"/>
    </row>
    <row r="61" spans="2:8" ht="26" x14ac:dyDescent="0.6">
      <c r="B61" s="10" t="s">
        <v>45</v>
      </c>
    </row>
    <row r="62" spans="2:8" ht="15" thickBot="1" x14ac:dyDescent="0.4"/>
    <row r="63" spans="2:8" ht="31.5" thickBot="1" x14ac:dyDescent="0.4">
      <c r="B63" s="12"/>
      <c r="C63" s="119" t="s">
        <v>46</v>
      </c>
      <c r="D63" s="64" t="s">
        <v>47</v>
      </c>
      <c r="E63" s="172" t="s">
        <v>19</v>
      </c>
      <c r="F63" s="172"/>
      <c r="G63" s="172"/>
      <c r="H63" s="178" t="s">
        <v>20</v>
      </c>
    </row>
    <row r="64" spans="2:8" ht="56.5" customHeight="1" thickTop="1" x14ac:dyDescent="0.35">
      <c r="B64" s="169" t="s">
        <v>48</v>
      </c>
      <c r="C64" s="31" t="s">
        <v>49</v>
      </c>
      <c r="D64" s="32">
        <v>0</v>
      </c>
      <c r="E64" s="140"/>
      <c r="F64" s="140"/>
      <c r="G64" s="140"/>
      <c r="H64" s="34"/>
    </row>
    <row r="65" spans="2:8" ht="28" x14ac:dyDescent="0.35">
      <c r="B65" s="169"/>
      <c r="C65" s="35" t="s">
        <v>50</v>
      </c>
      <c r="D65" s="36"/>
      <c r="E65" s="139"/>
      <c r="F65" s="139"/>
      <c r="G65" s="139"/>
      <c r="H65" s="38"/>
    </row>
    <row r="66" spans="2:8" ht="28" x14ac:dyDescent="0.35">
      <c r="B66" s="169"/>
      <c r="C66" s="31" t="s">
        <v>51</v>
      </c>
      <c r="D66" s="32"/>
      <c r="E66" s="140"/>
      <c r="F66" s="140"/>
      <c r="G66" s="140"/>
      <c r="H66" s="34"/>
    </row>
    <row r="67" spans="2:8" ht="126" x14ac:dyDescent="0.35">
      <c r="B67" s="169"/>
      <c r="C67" s="35" t="s">
        <v>52</v>
      </c>
      <c r="D67" s="36"/>
      <c r="E67" s="139"/>
      <c r="F67" s="139"/>
      <c r="G67" s="139"/>
      <c r="H67" s="38"/>
    </row>
    <row r="68" spans="2:8" ht="87" customHeight="1" x14ac:dyDescent="0.35">
      <c r="B68" s="169"/>
      <c r="C68" s="31" t="s">
        <v>53</v>
      </c>
      <c r="D68" s="111"/>
      <c r="E68" s="162"/>
      <c r="F68" s="162"/>
      <c r="G68" s="162"/>
      <c r="H68" s="125"/>
    </row>
    <row r="69" spans="2:8" ht="32" customHeight="1" x14ac:dyDescent="0.35">
      <c r="B69" s="169"/>
      <c r="C69" s="35" t="s">
        <v>54</v>
      </c>
      <c r="D69" s="36"/>
      <c r="E69" s="139"/>
      <c r="F69" s="139"/>
      <c r="G69" s="139"/>
      <c r="H69" s="38"/>
    </row>
    <row r="70" spans="2:8" ht="15" thickBot="1" x14ac:dyDescent="0.4">
      <c r="B70" s="170"/>
      <c r="C70" s="126" t="s">
        <v>5</v>
      </c>
      <c r="D70" s="42">
        <f>SUM(D64:D69)</f>
        <v>0</v>
      </c>
      <c r="E70" s="173"/>
      <c r="F70" s="174"/>
      <c r="G70" s="175"/>
      <c r="H70" s="46"/>
    </row>
    <row r="71" spans="2:8" ht="26.5" thickBot="1" x14ac:dyDescent="0.65">
      <c r="B71" s="10"/>
      <c r="C71" s="39"/>
      <c r="D71" s="40"/>
      <c r="E71" s="41"/>
      <c r="H71" s="41"/>
    </row>
    <row r="72" spans="2:8" ht="35.5" customHeight="1" thickBot="1" x14ac:dyDescent="0.4">
      <c r="B72" s="12"/>
      <c r="C72" s="119" t="s">
        <v>46</v>
      </c>
      <c r="D72" s="64" t="s">
        <v>47</v>
      </c>
      <c r="E72" s="172" t="s">
        <v>19</v>
      </c>
      <c r="F72" s="172"/>
      <c r="G72" s="172"/>
      <c r="H72" s="178" t="s">
        <v>20</v>
      </c>
    </row>
    <row r="73" spans="2:8" ht="88.5" customHeight="1" thickTop="1" x14ac:dyDescent="0.35">
      <c r="B73" s="149" t="s">
        <v>55</v>
      </c>
      <c r="C73" s="31" t="s">
        <v>56</v>
      </c>
      <c r="D73" s="32">
        <v>0</v>
      </c>
      <c r="E73" s="140"/>
      <c r="F73" s="140"/>
      <c r="G73" s="140"/>
      <c r="H73" s="33"/>
    </row>
    <row r="74" spans="2:8" ht="28" x14ac:dyDescent="0.35">
      <c r="B74" s="149"/>
      <c r="C74" s="35" t="s">
        <v>57</v>
      </c>
      <c r="D74" s="36"/>
      <c r="E74" s="139"/>
      <c r="F74" s="139"/>
      <c r="G74" s="139"/>
      <c r="H74" s="37"/>
    </row>
    <row r="75" spans="2:8" ht="74.5" customHeight="1" x14ac:dyDescent="0.35">
      <c r="B75" s="149"/>
      <c r="C75" s="31" t="s">
        <v>58</v>
      </c>
      <c r="D75" s="32"/>
      <c r="E75" s="140"/>
      <c r="F75" s="140"/>
      <c r="G75" s="140"/>
      <c r="H75" s="33"/>
    </row>
    <row r="76" spans="2:8" ht="28" x14ac:dyDescent="0.35">
      <c r="B76" s="149"/>
      <c r="C76" s="35" t="s">
        <v>59</v>
      </c>
      <c r="D76" s="36"/>
      <c r="E76" s="139"/>
      <c r="F76" s="139"/>
      <c r="G76" s="139"/>
      <c r="H76" s="37"/>
    </row>
    <row r="77" spans="2:8" x14ac:dyDescent="0.35">
      <c r="B77" s="149"/>
      <c r="C77" s="31" t="s">
        <v>60</v>
      </c>
      <c r="D77" s="32"/>
      <c r="E77" s="140"/>
      <c r="F77" s="140"/>
      <c r="G77" s="140"/>
      <c r="H77" s="33"/>
    </row>
    <row r="78" spans="2:8" ht="26.15" customHeight="1" x14ac:dyDescent="0.35">
      <c r="B78" s="149"/>
      <c r="C78" s="112" t="s">
        <v>5</v>
      </c>
      <c r="D78" s="113">
        <f>SUM(D73:D77)</f>
        <v>0</v>
      </c>
      <c r="E78" s="148"/>
      <c r="F78" s="148"/>
      <c r="G78" s="148"/>
      <c r="H78" s="114"/>
    </row>
    <row r="79" spans="2:8" ht="15" thickBot="1" x14ac:dyDescent="0.4">
      <c r="B79" s="63"/>
      <c r="C79" s="65"/>
      <c r="D79" s="66"/>
      <c r="E79" s="67"/>
      <c r="F79" s="68"/>
      <c r="G79" s="68"/>
      <c r="H79" s="67"/>
    </row>
    <row r="80" spans="2:8" ht="49.5" customHeight="1" thickBot="1" x14ac:dyDescent="0.4">
      <c r="B80" s="44"/>
      <c r="C80" s="119" t="s">
        <v>46</v>
      </c>
      <c r="D80" s="64" t="s">
        <v>47</v>
      </c>
      <c r="E80" s="172" t="s">
        <v>19</v>
      </c>
      <c r="F80" s="172"/>
      <c r="G80" s="172"/>
      <c r="H80" s="178" t="s">
        <v>20</v>
      </c>
    </row>
    <row r="81" spans="1:10" ht="28.5" thickTop="1" x14ac:dyDescent="0.35">
      <c r="B81" s="168" t="s">
        <v>61</v>
      </c>
      <c r="C81" s="35" t="s">
        <v>62</v>
      </c>
      <c r="D81" s="36"/>
      <c r="E81" s="139"/>
      <c r="F81" s="139"/>
      <c r="G81" s="139"/>
      <c r="H81" s="38"/>
    </row>
    <row r="82" spans="1:10" ht="56" x14ac:dyDescent="0.35">
      <c r="B82" s="169"/>
      <c r="C82" s="31" t="s">
        <v>63</v>
      </c>
      <c r="D82" s="32"/>
      <c r="E82" s="140"/>
      <c r="F82" s="140"/>
      <c r="G82" s="140"/>
      <c r="H82" s="34"/>
    </row>
    <row r="83" spans="1:10" ht="46.5" customHeight="1" x14ac:dyDescent="0.35">
      <c r="B83" s="169"/>
      <c r="C83" s="35" t="s">
        <v>64</v>
      </c>
      <c r="D83" s="36"/>
      <c r="E83" s="139"/>
      <c r="F83" s="139"/>
      <c r="G83" s="139"/>
      <c r="H83" s="38"/>
    </row>
    <row r="84" spans="1:10" ht="31" customHeight="1" x14ac:dyDescent="0.35">
      <c r="B84" s="169"/>
      <c r="C84" s="31" t="s">
        <v>65</v>
      </c>
      <c r="D84" s="32"/>
      <c r="E84" s="140"/>
      <c r="F84" s="140"/>
      <c r="G84" s="140"/>
      <c r="H84" s="34"/>
    </row>
    <row r="85" spans="1:10" ht="43" customHeight="1" x14ac:dyDescent="0.35">
      <c r="B85" s="169"/>
      <c r="C85" s="35" t="s">
        <v>66</v>
      </c>
      <c r="D85" s="36"/>
      <c r="E85" s="139"/>
      <c r="F85" s="139"/>
      <c r="G85" s="139"/>
      <c r="H85" s="38"/>
    </row>
    <row r="86" spans="1:10" ht="103" customHeight="1" thickBot="1" x14ac:dyDescent="0.4">
      <c r="B86" s="170"/>
      <c r="C86" s="43" t="s">
        <v>67</v>
      </c>
      <c r="D86" s="42"/>
      <c r="E86" s="176"/>
      <c r="F86" s="176"/>
      <c r="G86" s="176"/>
      <c r="H86" s="46"/>
    </row>
    <row r="87" spans="1:10" x14ac:dyDescent="0.35">
      <c r="B87" s="63"/>
      <c r="C87" s="122" t="s">
        <v>5</v>
      </c>
      <c r="D87" s="123">
        <f>SUM(D81:D86)</f>
        <v>0</v>
      </c>
      <c r="E87" s="171"/>
      <c r="F87" s="171"/>
      <c r="G87" s="171"/>
      <c r="H87" s="124"/>
    </row>
    <row r="88" spans="1:10" ht="15" thickBot="1" x14ac:dyDescent="0.4">
      <c r="B88" s="47"/>
      <c r="C88" s="48"/>
      <c r="D88" s="27"/>
      <c r="E88" s="25"/>
      <c r="H88" s="25"/>
    </row>
    <row r="89" spans="1:10" ht="48" customHeight="1" thickBot="1" x14ac:dyDescent="0.4">
      <c r="B89" s="44"/>
      <c r="C89" s="119" t="s">
        <v>46</v>
      </c>
      <c r="D89" s="64" t="s">
        <v>47</v>
      </c>
      <c r="E89" s="172" t="s">
        <v>19</v>
      </c>
      <c r="F89" s="172"/>
      <c r="G89" s="172"/>
      <c r="H89" s="178" t="s">
        <v>20</v>
      </c>
    </row>
    <row r="90" spans="1:10" ht="83.15" customHeight="1" thickTop="1" x14ac:dyDescent="0.35">
      <c r="B90" s="160" t="s">
        <v>68</v>
      </c>
      <c r="C90" s="45" t="s">
        <v>69</v>
      </c>
      <c r="D90" s="115"/>
      <c r="E90" s="143"/>
      <c r="F90" s="143"/>
      <c r="G90" s="143"/>
      <c r="H90" s="116"/>
    </row>
    <row r="91" spans="1:10" ht="90.65" customHeight="1" thickBot="1" x14ac:dyDescent="0.4">
      <c r="B91" s="161"/>
      <c r="C91" s="43" t="s">
        <v>70</v>
      </c>
      <c r="D91" s="117"/>
      <c r="E91" s="142"/>
      <c r="F91" s="142"/>
      <c r="G91" s="142"/>
      <c r="H91" s="118"/>
    </row>
    <row r="92" spans="1:10" x14ac:dyDescent="0.35">
      <c r="C92" s="35" t="s">
        <v>5</v>
      </c>
      <c r="D92" s="36">
        <f>D90+D91</f>
        <v>0</v>
      </c>
      <c r="E92" s="139"/>
      <c r="F92" s="139"/>
      <c r="G92" s="139"/>
      <c r="H92" s="37"/>
    </row>
    <row r="95" spans="1:10" x14ac:dyDescent="0.35">
      <c r="A95" s="25"/>
      <c r="B95" s="25"/>
      <c r="C95" s="25"/>
      <c r="D95" s="25"/>
      <c r="E95" s="67"/>
      <c r="F95" s="141"/>
      <c r="G95" s="141"/>
      <c r="H95" s="141"/>
      <c r="I95" s="141"/>
      <c r="J95" s="120"/>
    </row>
    <row r="96" spans="1:10" ht="30.65" customHeight="1" x14ac:dyDescent="0.35">
      <c r="B96" s="69" t="s">
        <v>42</v>
      </c>
      <c r="C96" s="70"/>
      <c r="D96" s="71"/>
      <c r="E96" s="72">
        <f>Tableau33642[[#Totals],[Weighted Score]]+F34+Tableau338279[[#Totals],[Weighted Score]]+Tableau33868[[#Totals],[Weighted Score]]</f>
        <v>0</v>
      </c>
      <c r="F96" s="120"/>
      <c r="G96" s="67"/>
      <c r="H96" s="74"/>
      <c r="I96" s="74"/>
      <c r="J96" s="67"/>
    </row>
    <row r="97" spans="2:10" ht="34.5" customHeight="1" x14ac:dyDescent="0.35">
      <c r="B97" s="77" t="s">
        <v>73</v>
      </c>
      <c r="C97" s="78"/>
      <c r="D97" s="79"/>
      <c r="E97" s="72">
        <f>F58</f>
        <v>0</v>
      </c>
      <c r="F97" s="67"/>
      <c r="G97" s="67"/>
      <c r="H97" s="74"/>
      <c r="I97" s="75"/>
      <c r="J97" s="75"/>
    </row>
    <row r="98" spans="2:10" ht="30.65" customHeight="1" x14ac:dyDescent="0.35">
      <c r="B98" s="77" t="s">
        <v>71</v>
      </c>
      <c r="C98" s="78"/>
      <c r="D98" s="79"/>
      <c r="E98" s="72">
        <f>D70+D78+D87+D92</f>
        <v>0</v>
      </c>
      <c r="F98" s="67"/>
      <c r="G98" s="67"/>
      <c r="H98" s="67"/>
      <c r="I98" s="75"/>
      <c r="J98" s="75"/>
    </row>
    <row r="99" spans="2:10" ht="27.65" customHeight="1" x14ac:dyDescent="0.35">
      <c r="B99" s="55" t="s">
        <v>72</v>
      </c>
      <c r="C99" s="56"/>
      <c r="D99" s="57"/>
      <c r="E99" s="72">
        <f>SUM(E96:E98)</f>
        <v>0</v>
      </c>
      <c r="F99" s="67"/>
      <c r="G99" s="67"/>
      <c r="H99" s="74"/>
      <c r="I99" s="75"/>
      <c r="J99" s="75"/>
    </row>
    <row r="102" spans="2:10" ht="32.5" customHeight="1" x14ac:dyDescent="0.35">
      <c r="B102" s="145" t="s">
        <v>74</v>
      </c>
      <c r="C102" s="146"/>
      <c r="D102" s="147"/>
      <c r="E102" s="82">
        <f>E96+E97</f>
        <v>0</v>
      </c>
    </row>
    <row r="103" spans="2:10" ht="71.5" customHeight="1" x14ac:dyDescent="0.35">
      <c r="B103" s="121" t="s">
        <v>75</v>
      </c>
      <c r="C103" s="146" t="s">
        <v>76</v>
      </c>
      <c r="D103" s="147"/>
      <c r="E103" s="81" t="s">
        <v>77</v>
      </c>
    </row>
    <row r="104" spans="2:10" ht="28.5" customHeight="1" x14ac:dyDescent="0.35">
      <c r="B104" s="133" t="s">
        <v>78</v>
      </c>
      <c r="C104" s="183" t="s">
        <v>102</v>
      </c>
      <c r="D104" s="184"/>
      <c r="E104" s="59"/>
    </row>
    <row r="105" spans="2:10" ht="28.5" customHeight="1" x14ac:dyDescent="0.35">
      <c r="B105" s="134"/>
      <c r="C105" s="183" t="s">
        <v>103</v>
      </c>
      <c r="D105" s="184"/>
      <c r="E105" s="59"/>
    </row>
    <row r="106" spans="2:10" ht="28.5" customHeight="1" x14ac:dyDescent="0.35">
      <c r="B106" s="133" t="s">
        <v>79</v>
      </c>
      <c r="C106" s="183" t="s">
        <v>104</v>
      </c>
      <c r="D106" s="184"/>
      <c r="E106" s="59"/>
    </row>
    <row r="107" spans="2:10" ht="28.5" customHeight="1" x14ac:dyDescent="0.35">
      <c r="B107" s="134"/>
      <c r="C107" s="183" t="s">
        <v>105</v>
      </c>
      <c r="D107" s="184"/>
      <c r="E107" s="59"/>
    </row>
    <row r="108" spans="2:10" ht="38" customHeight="1" x14ac:dyDescent="0.35">
      <c r="B108" s="133" t="s">
        <v>80</v>
      </c>
      <c r="C108" s="183" t="s">
        <v>106</v>
      </c>
      <c r="D108" s="184"/>
      <c r="E108" s="59"/>
    </row>
    <row r="109" spans="2:10" ht="30.65" customHeight="1" x14ac:dyDescent="0.35">
      <c r="B109" s="134"/>
      <c r="C109" s="183" t="s">
        <v>107</v>
      </c>
      <c r="D109" s="184"/>
      <c r="E109" s="59"/>
    </row>
    <row r="110" spans="2:10" ht="29.15" customHeight="1" x14ac:dyDescent="0.35">
      <c r="B110" s="25"/>
      <c r="C110" s="25"/>
      <c r="D110" s="25"/>
      <c r="E110" s="25"/>
      <c r="F110" s="25"/>
      <c r="G110" s="25"/>
      <c r="H110" s="76"/>
    </row>
    <row r="111" spans="2:10" x14ac:dyDescent="0.35">
      <c r="B111" s="25"/>
      <c r="C111" s="30"/>
      <c r="D111" s="27"/>
      <c r="E111" s="27"/>
      <c r="F111" s="27"/>
      <c r="G111" s="25"/>
      <c r="H111" s="25"/>
    </row>
    <row r="112" spans="2:10" ht="15" customHeight="1" x14ac:dyDescent="0.35">
      <c r="B112" s="135" t="s">
        <v>87</v>
      </c>
      <c r="C112" s="138"/>
      <c r="D112" s="138"/>
      <c r="E112" s="138"/>
      <c r="F112" s="138"/>
      <c r="G112" s="138"/>
      <c r="H112" s="138"/>
    </row>
    <row r="113" spans="2:8" x14ac:dyDescent="0.35">
      <c r="B113" s="136"/>
      <c r="C113" s="138"/>
      <c r="D113" s="138"/>
      <c r="E113" s="138"/>
      <c r="F113" s="138"/>
      <c r="G113" s="138"/>
      <c r="H113" s="138"/>
    </row>
    <row r="114" spans="2:8" x14ac:dyDescent="0.35">
      <c r="B114" s="136"/>
      <c r="C114" s="138"/>
      <c r="D114" s="138"/>
      <c r="E114" s="138"/>
      <c r="F114" s="138"/>
      <c r="G114" s="138"/>
      <c r="H114" s="138"/>
    </row>
    <row r="115" spans="2:8" x14ac:dyDescent="0.35">
      <c r="B115" s="136"/>
      <c r="C115" s="138"/>
      <c r="D115" s="138"/>
      <c r="E115" s="138"/>
      <c r="F115" s="138"/>
      <c r="G115" s="138"/>
      <c r="H115" s="138"/>
    </row>
    <row r="116" spans="2:8" x14ac:dyDescent="0.35">
      <c r="B116" s="137"/>
      <c r="C116" s="138"/>
      <c r="D116" s="138"/>
      <c r="E116" s="138"/>
      <c r="F116" s="138"/>
      <c r="G116" s="138"/>
      <c r="H116" s="138"/>
    </row>
    <row r="117" spans="2:8" ht="15.75" customHeight="1" x14ac:dyDescent="0.35">
      <c r="B117" s="25"/>
      <c r="C117" s="30"/>
      <c r="D117" s="27"/>
      <c r="E117" s="27"/>
      <c r="F117" s="27"/>
      <c r="G117" s="25"/>
      <c r="H117" s="25"/>
    </row>
    <row r="118" spans="2:8" x14ac:dyDescent="0.35">
      <c r="B118" s="25"/>
      <c r="C118" s="30"/>
      <c r="D118" s="27"/>
      <c r="E118" s="27"/>
      <c r="F118" s="27"/>
      <c r="G118" s="25"/>
      <c r="H118" s="25"/>
    </row>
    <row r="119" spans="2:8" ht="22.5" customHeight="1" x14ac:dyDescent="0.35">
      <c r="B119" s="54" t="s">
        <v>88</v>
      </c>
      <c r="C119" s="132"/>
      <c r="D119" s="132"/>
      <c r="E119" s="132"/>
      <c r="F119" s="132"/>
      <c r="G119" s="132"/>
      <c r="H119" s="132"/>
    </row>
    <row r="120" spans="2:8" ht="20.25" customHeight="1" x14ac:dyDescent="0.35">
      <c r="B120" s="54" t="s">
        <v>89</v>
      </c>
      <c r="C120" s="132"/>
      <c r="D120" s="132"/>
      <c r="E120" s="132"/>
      <c r="F120" s="132"/>
      <c r="G120" s="132"/>
      <c r="H120" s="132"/>
    </row>
    <row r="121" spans="2:8" ht="18" customHeight="1" x14ac:dyDescent="0.35">
      <c r="B121" s="54" t="s">
        <v>3</v>
      </c>
      <c r="C121" s="132"/>
      <c r="D121" s="132"/>
      <c r="E121" s="132"/>
      <c r="F121" s="132"/>
      <c r="G121" s="132"/>
      <c r="H121" s="132"/>
    </row>
    <row r="122" spans="2:8" ht="15.75" customHeight="1" x14ac:dyDescent="0.35">
      <c r="B122" s="54" t="s">
        <v>90</v>
      </c>
      <c r="C122" s="132"/>
      <c r="D122" s="132"/>
      <c r="E122" s="132"/>
      <c r="F122" s="132"/>
      <c r="G122" s="132"/>
      <c r="H122" s="132"/>
    </row>
    <row r="123" spans="2:8" ht="25" customHeight="1" x14ac:dyDescent="0.35">
      <c r="B123" s="54" t="s">
        <v>91</v>
      </c>
      <c r="C123" s="132"/>
      <c r="D123" s="132"/>
      <c r="E123" s="132"/>
      <c r="F123" s="132"/>
      <c r="G123" s="132"/>
      <c r="H123" s="132"/>
    </row>
    <row r="124" spans="2:8" ht="25" customHeight="1" x14ac:dyDescent="0.35">
      <c r="B124" s="54" t="s">
        <v>0</v>
      </c>
      <c r="C124" s="132"/>
      <c r="D124" s="132"/>
      <c r="E124" s="132"/>
      <c r="F124" s="132"/>
      <c r="G124" s="132"/>
      <c r="H124" s="132"/>
    </row>
    <row r="125" spans="2:8" ht="87" customHeight="1" x14ac:dyDescent="0.35">
      <c r="B125" s="58" t="s">
        <v>92</v>
      </c>
      <c r="C125" s="144" t="s">
        <v>93</v>
      </c>
      <c r="D125" s="144"/>
      <c r="E125" s="144"/>
      <c r="F125" s="144"/>
      <c r="G125" s="144"/>
      <c r="H125" s="144"/>
    </row>
    <row r="126" spans="2:8" ht="50.15" customHeight="1" x14ac:dyDescent="0.35">
      <c r="B126" s="54" t="s">
        <v>1</v>
      </c>
      <c r="C126" s="132"/>
      <c r="D126" s="132"/>
      <c r="E126" s="132"/>
      <c r="F126" s="132"/>
      <c r="G126" s="132"/>
      <c r="H126" s="132"/>
    </row>
    <row r="127" spans="2:8" x14ac:dyDescent="0.35">
      <c r="B127" s="25"/>
      <c r="C127" s="25"/>
      <c r="D127" s="25"/>
      <c r="E127" s="25"/>
      <c r="F127" s="25"/>
      <c r="G127" s="25"/>
      <c r="H127" s="25"/>
    </row>
  </sheetData>
  <mergeCells count="76">
    <mergeCell ref="C123:H123"/>
    <mergeCell ref="C124:H124"/>
    <mergeCell ref="C125:H125"/>
    <mergeCell ref="C126:H126"/>
    <mergeCell ref="B112:B116"/>
    <mergeCell ref="C112:H116"/>
    <mergeCell ref="C119:H119"/>
    <mergeCell ref="C120:H120"/>
    <mergeCell ref="C121:H121"/>
    <mergeCell ref="C122:H122"/>
    <mergeCell ref="B106:B107"/>
    <mergeCell ref="C106:D106"/>
    <mergeCell ref="C107:D107"/>
    <mergeCell ref="B108:B109"/>
    <mergeCell ref="C108:D108"/>
    <mergeCell ref="C109:D109"/>
    <mergeCell ref="F95:G95"/>
    <mergeCell ref="H95:I95"/>
    <mergeCell ref="B102:D102"/>
    <mergeCell ref="C103:D103"/>
    <mergeCell ref="B104:B105"/>
    <mergeCell ref="C104:D104"/>
    <mergeCell ref="C105:D105"/>
    <mergeCell ref="E87:G87"/>
    <mergeCell ref="E89:G89"/>
    <mergeCell ref="B90:B91"/>
    <mergeCell ref="E90:G90"/>
    <mergeCell ref="E91:G91"/>
    <mergeCell ref="E92:G92"/>
    <mergeCell ref="E80:G80"/>
    <mergeCell ref="B81:B86"/>
    <mergeCell ref="E81:G81"/>
    <mergeCell ref="E82:G82"/>
    <mergeCell ref="E83:G83"/>
    <mergeCell ref="E84:G84"/>
    <mergeCell ref="E85:G85"/>
    <mergeCell ref="E86:G86"/>
    <mergeCell ref="E69:G69"/>
    <mergeCell ref="E70:G70"/>
    <mergeCell ref="E72:G72"/>
    <mergeCell ref="B73:B78"/>
    <mergeCell ref="E73:G73"/>
    <mergeCell ref="E74:G74"/>
    <mergeCell ref="E75:G75"/>
    <mergeCell ref="E76:G76"/>
    <mergeCell ref="E77:G77"/>
    <mergeCell ref="E78:G78"/>
    <mergeCell ref="B38:B41"/>
    <mergeCell ref="B44:B47"/>
    <mergeCell ref="B52:B58"/>
    <mergeCell ref="E63:G63"/>
    <mergeCell ref="B64:B70"/>
    <mergeCell ref="E64:G64"/>
    <mergeCell ref="E65:G65"/>
    <mergeCell ref="E66:G66"/>
    <mergeCell ref="E67:G67"/>
    <mergeCell ref="E68:G68"/>
    <mergeCell ref="A10:B10"/>
    <mergeCell ref="C10:H10"/>
    <mergeCell ref="B12:H12"/>
    <mergeCell ref="A14:H15"/>
    <mergeCell ref="B21:B25"/>
    <mergeCell ref="B28:B34"/>
    <mergeCell ref="A7:B7"/>
    <mergeCell ref="C7:H7"/>
    <mergeCell ref="A8:B8"/>
    <mergeCell ref="C8:H8"/>
    <mergeCell ref="A9:B9"/>
    <mergeCell ref="C9:H9"/>
    <mergeCell ref="A2:H2"/>
    <mergeCell ref="A4:B4"/>
    <mergeCell ref="C4:H4"/>
    <mergeCell ref="A5:B5"/>
    <mergeCell ref="C5:H5"/>
    <mergeCell ref="A6:B6"/>
    <mergeCell ref="C6:H6"/>
  </mergeCells>
  <pageMargins left="0.7" right="0.7" top="0.75" bottom="0.75" header="0.3" footer="0.3"/>
  <pageSetup paperSize="9" orientation="portrait" r:id="rId1"/>
  <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B5E85-B9E0-42B8-8E0B-0844893B992C}">
  <dimension ref="A1:R125"/>
  <sheetViews>
    <sheetView topLeftCell="A49" zoomScale="110" zoomScaleNormal="110" workbookViewId="0">
      <selection activeCell="G104" sqref="G104"/>
    </sheetView>
  </sheetViews>
  <sheetFormatPr baseColWidth="10" defaultRowHeight="14.5" x14ac:dyDescent="0.35"/>
  <cols>
    <col min="1" max="1" width="27.7265625" customWidth="1"/>
    <col min="2" max="2" width="25.453125" customWidth="1"/>
    <col min="3" max="3" width="61.26953125" customWidth="1"/>
    <col min="4" max="4" width="13" customWidth="1"/>
    <col min="5" max="5" width="18.1796875" customWidth="1"/>
    <col min="6" max="6" width="14.7265625" customWidth="1"/>
    <col min="7" max="7" width="15.7265625" customWidth="1"/>
    <col min="8" max="8" width="16.6328125" customWidth="1"/>
    <col min="13" max="13" width="65" customWidth="1"/>
  </cols>
  <sheetData>
    <row r="1" spans="1:8" ht="110" customHeight="1" x14ac:dyDescent="0.35"/>
    <row r="2" spans="1:8" ht="26" customHeight="1" x14ac:dyDescent="0.35">
      <c r="A2" s="150" t="s">
        <v>108</v>
      </c>
      <c r="B2" s="150"/>
      <c r="C2" s="150"/>
      <c r="D2" s="150"/>
      <c r="E2" s="150"/>
      <c r="F2" s="150"/>
      <c r="G2" s="150"/>
      <c r="H2" s="150"/>
    </row>
    <row r="3" spans="1:8" x14ac:dyDescent="0.35">
      <c r="A3" s="25"/>
      <c r="B3" s="26"/>
      <c r="C3" s="27"/>
      <c r="D3" s="27"/>
      <c r="E3" s="27"/>
      <c r="F3" s="25"/>
      <c r="G3" s="25"/>
      <c r="H3" s="25"/>
    </row>
    <row r="4" spans="1:8" x14ac:dyDescent="0.35">
      <c r="A4" s="152" t="s">
        <v>6</v>
      </c>
      <c r="B4" s="153"/>
      <c r="C4" s="151"/>
      <c r="D4" s="151"/>
      <c r="E4" s="151"/>
      <c r="F4" s="151"/>
      <c r="G4" s="151"/>
      <c r="H4" s="151"/>
    </row>
    <row r="5" spans="1:8" x14ac:dyDescent="0.35">
      <c r="A5" s="152" t="s">
        <v>7</v>
      </c>
      <c r="B5" s="153"/>
      <c r="C5" s="151"/>
      <c r="D5" s="151"/>
      <c r="E5" s="151"/>
      <c r="F5" s="151"/>
      <c r="G5" s="151"/>
      <c r="H5" s="151"/>
    </row>
    <row r="6" spans="1:8" x14ac:dyDescent="0.35">
      <c r="A6" s="152" t="s">
        <v>2</v>
      </c>
      <c r="B6" s="153"/>
      <c r="C6" s="151"/>
      <c r="D6" s="151"/>
      <c r="E6" s="151"/>
      <c r="F6" s="151"/>
      <c r="G6" s="151"/>
      <c r="H6" s="151"/>
    </row>
    <row r="7" spans="1:8" x14ac:dyDescent="0.35">
      <c r="A7" s="152" t="s">
        <v>8</v>
      </c>
      <c r="B7" s="153"/>
      <c r="C7" s="151"/>
      <c r="D7" s="151"/>
      <c r="E7" s="151"/>
      <c r="F7" s="151"/>
      <c r="G7" s="151"/>
      <c r="H7" s="151"/>
    </row>
    <row r="8" spans="1:8" x14ac:dyDescent="0.35">
      <c r="A8" s="152" t="s">
        <v>9</v>
      </c>
      <c r="B8" s="153"/>
      <c r="C8" s="151"/>
      <c r="D8" s="151"/>
      <c r="E8" s="151"/>
      <c r="F8" s="151"/>
      <c r="G8" s="151"/>
      <c r="H8" s="151"/>
    </row>
    <row r="9" spans="1:8" ht="30.75" customHeight="1" x14ac:dyDescent="0.35">
      <c r="A9" s="154" t="s">
        <v>10</v>
      </c>
      <c r="B9" s="155"/>
      <c r="C9" s="151"/>
      <c r="D9" s="151"/>
      <c r="E9" s="151"/>
      <c r="F9" s="151"/>
      <c r="G9" s="151"/>
      <c r="H9" s="151"/>
    </row>
    <row r="10" spans="1:8" ht="19" customHeight="1" x14ac:dyDescent="0.35">
      <c r="A10" s="152" t="s">
        <v>11</v>
      </c>
      <c r="B10" s="153"/>
      <c r="C10" s="151"/>
      <c r="D10" s="151"/>
      <c r="E10" s="151"/>
      <c r="F10" s="151"/>
      <c r="G10" s="151"/>
      <c r="H10" s="151"/>
    </row>
    <row r="11" spans="1:8" x14ac:dyDescent="0.35">
      <c r="A11" s="25"/>
      <c r="B11" s="26"/>
      <c r="C11" s="27"/>
      <c r="D11" s="27"/>
      <c r="E11" s="27"/>
      <c r="F11" s="25"/>
      <c r="G11" s="25"/>
      <c r="H11" s="25"/>
    </row>
    <row r="12" spans="1:8" ht="90" customHeight="1" x14ac:dyDescent="0.35">
      <c r="A12" s="28"/>
      <c r="B12" s="156" t="s">
        <v>12</v>
      </c>
      <c r="C12" s="156"/>
      <c r="D12" s="156"/>
      <c r="E12" s="156"/>
      <c r="F12" s="156"/>
      <c r="G12" s="156"/>
      <c r="H12" s="156"/>
    </row>
    <row r="13" spans="1:8" ht="29.25" customHeight="1" x14ac:dyDescent="0.35">
      <c r="A13" s="28"/>
      <c r="B13" s="29"/>
      <c r="C13" s="29"/>
      <c r="D13" s="29"/>
      <c r="E13" s="29"/>
      <c r="F13" s="29"/>
      <c r="G13" s="29"/>
      <c r="H13" s="25"/>
    </row>
    <row r="14" spans="1:8" ht="31.5" customHeight="1" x14ac:dyDescent="0.35">
      <c r="A14" s="177" t="s">
        <v>13</v>
      </c>
      <c r="B14" s="177"/>
      <c r="C14" s="177"/>
      <c r="D14" s="177"/>
      <c r="E14" s="177"/>
      <c r="F14" s="177"/>
      <c r="G14" s="177"/>
      <c r="H14" s="177"/>
    </row>
    <row r="15" spans="1:8" ht="177.65" customHeight="1" x14ac:dyDescent="0.35">
      <c r="A15" s="177"/>
      <c r="B15" s="177"/>
      <c r="C15" s="177"/>
      <c r="D15" s="177"/>
      <c r="E15" s="177"/>
      <c r="F15" s="177"/>
      <c r="G15" s="177"/>
      <c r="H15" s="177"/>
    </row>
    <row r="16" spans="1:8" x14ac:dyDescent="0.35">
      <c r="C16" s="1"/>
      <c r="D16" s="2"/>
      <c r="E16" s="2"/>
      <c r="F16" s="2"/>
    </row>
    <row r="17" spans="1:8" x14ac:dyDescent="0.35">
      <c r="C17" s="1"/>
      <c r="D17" s="2"/>
      <c r="E17" s="2"/>
      <c r="F17" s="2"/>
    </row>
    <row r="18" spans="1:8" ht="26" x14ac:dyDescent="0.6">
      <c r="B18" s="10" t="s">
        <v>14</v>
      </c>
      <c r="C18" s="4"/>
      <c r="D18" s="6"/>
      <c r="E18" s="6"/>
      <c r="F18" s="6"/>
      <c r="G18" s="3"/>
      <c r="H18" s="3"/>
    </row>
    <row r="19" spans="1:8" ht="26.5" thickBot="1" x14ac:dyDescent="0.65">
      <c r="B19" s="3"/>
      <c r="C19" s="4"/>
      <c r="D19" s="6"/>
      <c r="E19" s="6"/>
      <c r="F19" s="6"/>
      <c r="G19" s="3"/>
      <c r="H19" s="3"/>
    </row>
    <row r="20" spans="1:8" ht="69" customHeight="1" x14ac:dyDescent="0.35">
      <c r="A20" s="2"/>
      <c r="B20" s="12" t="s">
        <v>15</v>
      </c>
      <c r="C20" s="13" t="s">
        <v>16</v>
      </c>
      <c r="D20" s="14" t="s">
        <v>21</v>
      </c>
      <c r="E20" s="15" t="s">
        <v>17</v>
      </c>
      <c r="F20" s="14" t="s">
        <v>18</v>
      </c>
      <c r="G20" s="15" t="s">
        <v>19</v>
      </c>
      <c r="H20" s="16" t="s">
        <v>20</v>
      </c>
    </row>
    <row r="21" spans="1:8" ht="135" customHeight="1" x14ac:dyDescent="0.35">
      <c r="B21" s="167" t="s">
        <v>23</v>
      </c>
      <c r="C21" s="87" t="s">
        <v>22</v>
      </c>
      <c r="D21" s="88"/>
      <c r="E21" s="88">
        <v>2</v>
      </c>
      <c r="F21" s="88">
        <f>Tableau3364210[[#This Row],[Weighting]]*Tableau3364210[[#This Row],[Score (from 1 to 4)]]</f>
        <v>0</v>
      </c>
      <c r="G21" s="89"/>
      <c r="H21" s="90"/>
    </row>
    <row r="22" spans="1:8" ht="58.5" customHeight="1" x14ac:dyDescent="0.35">
      <c r="B22" s="149"/>
      <c r="C22" s="17" t="s">
        <v>24</v>
      </c>
      <c r="D22" s="18"/>
      <c r="E22" s="18">
        <v>2</v>
      </c>
      <c r="F22" s="18">
        <f>Tableau3364210[[#This Row],[Weighting]]*Tableau3364210[[#This Row],[Score (from 1 to 4)]]</f>
        <v>0</v>
      </c>
      <c r="G22" s="19"/>
      <c r="H22" s="20"/>
    </row>
    <row r="23" spans="1:8" ht="47.5" customHeight="1" x14ac:dyDescent="0.35">
      <c r="B23" s="149"/>
      <c r="C23" s="21" t="s">
        <v>25</v>
      </c>
      <c r="D23" s="22"/>
      <c r="E23" s="22">
        <v>2</v>
      </c>
      <c r="F23" s="22">
        <f>Tableau3364210[[#This Row],[Weighting]]*Tableau3364210[[#This Row],[Score (from 1 to 4)]]</f>
        <v>0</v>
      </c>
      <c r="G23" s="23"/>
      <c r="H23" s="24"/>
    </row>
    <row r="24" spans="1:8" ht="42" customHeight="1" x14ac:dyDescent="0.35">
      <c r="B24" s="149"/>
      <c r="C24" s="60" t="s">
        <v>26</v>
      </c>
      <c r="D24" s="61"/>
      <c r="E24" s="53">
        <v>2</v>
      </c>
      <c r="F24" s="53">
        <f>Tableau3364210[[#This Row],[Weighting]]*Tableau3364210[[#This Row],[Score (from 1 to 4)]]</f>
        <v>0</v>
      </c>
      <c r="G24" s="85"/>
      <c r="H24" s="86"/>
    </row>
    <row r="25" spans="1:8" ht="52" customHeight="1" x14ac:dyDescent="0.35">
      <c r="B25" s="149"/>
      <c r="C25" s="98" t="s">
        <v>4</v>
      </c>
      <c r="D25" s="22"/>
      <c r="E25" s="22"/>
      <c r="F25" s="92">
        <f>SUM(Tableau3364210[Weighted Score])</f>
        <v>0</v>
      </c>
      <c r="G25" s="23"/>
      <c r="H25" s="23"/>
    </row>
    <row r="26" spans="1:8" ht="37" customHeight="1" thickBot="1" x14ac:dyDescent="0.65">
      <c r="B26" s="3"/>
      <c r="C26" s="4"/>
      <c r="D26" s="6"/>
      <c r="E26" s="6"/>
      <c r="F26" s="6"/>
      <c r="G26" s="3"/>
      <c r="H26" s="3"/>
    </row>
    <row r="27" spans="1:8" ht="74.5" customHeight="1" thickBot="1" x14ac:dyDescent="0.4">
      <c r="B27" s="12" t="s">
        <v>15</v>
      </c>
      <c r="C27" s="13" t="s">
        <v>16</v>
      </c>
      <c r="D27" s="14" t="s">
        <v>21</v>
      </c>
      <c r="E27" s="15" t="s">
        <v>17</v>
      </c>
      <c r="F27" s="14" t="s">
        <v>18</v>
      </c>
      <c r="G27" s="15" t="s">
        <v>19</v>
      </c>
      <c r="H27" s="16" t="s">
        <v>20</v>
      </c>
    </row>
    <row r="28" spans="1:8" ht="58" x14ac:dyDescent="0.35">
      <c r="B28" s="163" t="s">
        <v>27</v>
      </c>
      <c r="C28" s="49" t="s">
        <v>28</v>
      </c>
      <c r="D28" s="92"/>
      <c r="E28" s="92">
        <v>3</v>
      </c>
      <c r="F28" s="92">
        <f>Tableau3425311[[#This Row],[Weighting]]*Tableau3425311[[#This Row],[Score (from 1 to 4)]]</f>
        <v>0</v>
      </c>
      <c r="G28" s="93"/>
      <c r="H28" s="93"/>
    </row>
    <row r="29" spans="1:8" ht="72.5" x14ac:dyDescent="0.35">
      <c r="B29" s="164"/>
      <c r="C29" s="17" t="s">
        <v>29</v>
      </c>
      <c r="D29" s="61"/>
      <c r="E29" s="61">
        <v>1</v>
      </c>
      <c r="F29" s="61">
        <f>Tableau3425311[[#This Row],[Weighting]]*Tableau3425311[[#This Row],[Score (from 1 to 4)]]</f>
        <v>0</v>
      </c>
      <c r="G29" s="94"/>
      <c r="H29" s="94"/>
    </row>
    <row r="30" spans="1:8" ht="43.5" x14ac:dyDescent="0.35">
      <c r="B30" s="164"/>
      <c r="C30" s="21" t="s">
        <v>30</v>
      </c>
      <c r="D30" s="92"/>
      <c r="E30" s="92">
        <v>2</v>
      </c>
      <c r="F30" s="92">
        <f>Tableau3425311[[#This Row],[Weighting]]*Tableau3425311[[#This Row],[Score (from 1 to 4)]]</f>
        <v>0</v>
      </c>
      <c r="G30" s="93"/>
      <c r="H30" s="93"/>
    </row>
    <row r="31" spans="1:8" ht="43.5" x14ac:dyDescent="0.35">
      <c r="B31" s="165"/>
      <c r="C31" s="95" t="s">
        <v>31</v>
      </c>
      <c r="D31" s="61"/>
      <c r="E31" s="61">
        <v>2</v>
      </c>
      <c r="F31" s="61">
        <f>Tableau3425311[[#This Row],[Weighting]]*Tableau3425311[[#This Row],[Score (from 1 to 4)]]</f>
        <v>0</v>
      </c>
      <c r="G31" s="94"/>
      <c r="H31" s="94"/>
    </row>
    <row r="32" spans="1:8" ht="79.5" customHeight="1" x14ac:dyDescent="0.35">
      <c r="B32" s="165"/>
      <c r="C32" s="21" t="s">
        <v>32</v>
      </c>
      <c r="D32" s="92"/>
      <c r="E32" s="92">
        <v>3</v>
      </c>
      <c r="F32" s="96">
        <f>SUM(F26:F31)</f>
        <v>0</v>
      </c>
      <c r="G32" s="93"/>
      <c r="H32" s="93"/>
    </row>
    <row r="33" spans="2:18" ht="63" customHeight="1" x14ac:dyDescent="0.35">
      <c r="B33" s="165"/>
      <c r="C33" s="91" t="s">
        <v>33</v>
      </c>
      <c r="D33" s="61"/>
      <c r="E33" s="61">
        <v>3</v>
      </c>
      <c r="F33" s="61">
        <f>Tableau3425311[[#This Row],[Weighting]]*Tableau3425311[[#This Row],[Score (from 1 to 4)]]</f>
        <v>0</v>
      </c>
      <c r="G33" s="94"/>
      <c r="H33" s="94"/>
    </row>
    <row r="34" spans="2:18" ht="27" customHeight="1" thickBot="1" x14ac:dyDescent="0.4">
      <c r="B34" s="166"/>
      <c r="C34" s="97" t="s">
        <v>5</v>
      </c>
      <c r="D34" s="50"/>
      <c r="E34" s="50"/>
      <c r="F34" s="50">
        <f t="shared" ref="F34" si="0">SUM(F28:F33)</f>
        <v>0</v>
      </c>
      <c r="G34" s="51"/>
      <c r="H34" s="52"/>
    </row>
    <row r="35" spans="2:18" x14ac:dyDescent="0.35">
      <c r="C35" s="5"/>
      <c r="D35" s="2"/>
      <c r="E35" s="2"/>
      <c r="F35" s="2"/>
    </row>
    <row r="36" spans="2:18" ht="16" thickBot="1" x14ac:dyDescent="0.4">
      <c r="F36" s="11"/>
    </row>
    <row r="37" spans="2:18" ht="31" x14ac:dyDescent="0.35">
      <c r="B37" s="12" t="s">
        <v>15</v>
      </c>
      <c r="C37" s="13" t="s">
        <v>16</v>
      </c>
      <c r="D37" s="14" t="s">
        <v>21</v>
      </c>
      <c r="E37" s="15" t="s">
        <v>17</v>
      </c>
      <c r="F37" s="14" t="s">
        <v>18</v>
      </c>
      <c r="G37" s="15" t="s">
        <v>19</v>
      </c>
      <c r="H37" s="16" t="s">
        <v>20</v>
      </c>
    </row>
    <row r="38" spans="2:18" ht="58" x14ac:dyDescent="0.35">
      <c r="B38" s="149" t="s">
        <v>34</v>
      </c>
      <c r="C38" s="21" t="s">
        <v>35</v>
      </c>
      <c r="D38" s="22"/>
      <c r="E38" s="22">
        <v>1</v>
      </c>
      <c r="F38" s="22">
        <f>Tableau33827913[[#This Row],[Score (from 1 to 4)]]*Tableau33827913[[#This Row],[Weighting]]</f>
        <v>0</v>
      </c>
      <c r="G38" s="23"/>
      <c r="H38" s="23"/>
    </row>
    <row r="39" spans="2:18" ht="43.5" x14ac:dyDescent="0.35">
      <c r="B39" s="149"/>
      <c r="C39" s="17" t="s">
        <v>36</v>
      </c>
      <c r="D39" s="18"/>
      <c r="E39" s="18">
        <v>2</v>
      </c>
      <c r="F39" s="18">
        <f>Tableau33827913[[#This Row],[Score (from 1 to 4)]]*Tableau33827913[[#This Row],[Weighting]]</f>
        <v>0</v>
      </c>
      <c r="G39" s="19"/>
      <c r="H39" s="19"/>
    </row>
    <row r="40" spans="2:18" ht="64.5" customHeight="1" x14ac:dyDescent="0.35">
      <c r="B40" s="149"/>
      <c r="C40" s="21" t="s">
        <v>37</v>
      </c>
      <c r="D40" s="22"/>
      <c r="E40" s="22">
        <v>2</v>
      </c>
      <c r="F40" s="22">
        <f>Tableau33827913[[#This Row],[Score (from 1 to 4)]]*Tableau33827913[[#This Row],[Weighting]]</f>
        <v>0</v>
      </c>
      <c r="G40" s="23"/>
      <c r="H40" s="23"/>
    </row>
    <row r="41" spans="2:18" x14ac:dyDescent="0.35">
      <c r="B41" s="149"/>
      <c r="C41" s="130" t="s">
        <v>5</v>
      </c>
      <c r="D41" s="18"/>
      <c r="E41" s="18"/>
      <c r="F41" s="61">
        <f>SUM(F38:F40)</f>
        <v>0</v>
      </c>
      <c r="G41" s="19"/>
      <c r="H41" s="19"/>
    </row>
    <row r="42" spans="2:18" ht="74.150000000000006" customHeight="1" thickBot="1" x14ac:dyDescent="0.4">
      <c r="C42" s="2"/>
      <c r="D42" s="2"/>
      <c r="E42" s="2"/>
      <c r="F42" s="9"/>
      <c r="G42" s="8"/>
      <c r="H42" s="7"/>
    </row>
    <row r="43" spans="2:18" ht="54.5" customHeight="1" x14ac:dyDescent="0.35">
      <c r="B43" s="12" t="s">
        <v>15</v>
      </c>
      <c r="C43" s="13" t="s">
        <v>16</v>
      </c>
      <c r="D43" s="14" t="s">
        <v>21</v>
      </c>
      <c r="E43" s="15" t="s">
        <v>17</v>
      </c>
      <c r="F43" s="14" t="s">
        <v>18</v>
      </c>
      <c r="G43" s="15" t="s">
        <v>19</v>
      </c>
      <c r="H43" s="16" t="s">
        <v>20</v>
      </c>
    </row>
    <row r="44" spans="2:18" ht="29" x14ac:dyDescent="0.35">
      <c r="B44" s="149" t="s">
        <v>38</v>
      </c>
      <c r="C44" s="21" t="s">
        <v>39</v>
      </c>
      <c r="D44" s="22"/>
      <c r="E44" s="22">
        <v>1</v>
      </c>
      <c r="F44" s="22">
        <f>Tableau3386812[[#This Row],[Score (from 1 to 4)]]*Tableau3386812[[#This Row],[Weighting]]</f>
        <v>0</v>
      </c>
      <c r="G44" s="23"/>
      <c r="H44" s="23"/>
    </row>
    <row r="45" spans="2:18" ht="101.5" x14ac:dyDescent="0.35">
      <c r="B45" s="149"/>
      <c r="C45" s="17" t="s">
        <v>40</v>
      </c>
      <c r="D45" s="18"/>
      <c r="E45" s="61">
        <v>3</v>
      </c>
      <c r="F45" s="18">
        <f>Tableau3386812[[#This Row],[Score (from 1 to 4)]]*Tableau3386812[[#This Row],[Weighting]]</f>
        <v>0</v>
      </c>
      <c r="G45" s="19"/>
      <c r="H45" s="19"/>
    </row>
    <row r="46" spans="2:18" ht="43.5" x14ac:dyDescent="0.35">
      <c r="B46" s="149"/>
      <c r="C46" s="21" t="s">
        <v>41</v>
      </c>
      <c r="D46" s="22"/>
      <c r="E46" s="22">
        <v>2</v>
      </c>
      <c r="F46" s="22">
        <f>Tableau3386812[[#This Row],[Score (from 1 to 4)]]*Tableau3386812[[#This Row],[Weighting]]</f>
        <v>0</v>
      </c>
      <c r="G46" s="23"/>
      <c r="H46" s="23"/>
    </row>
    <row r="47" spans="2:18" ht="15.5" x14ac:dyDescent="0.35">
      <c r="B47" s="149"/>
      <c r="C47" s="17" t="s">
        <v>5</v>
      </c>
      <c r="D47" s="61"/>
      <c r="E47" s="61"/>
      <c r="F47" s="99">
        <f>SUM(Tableau3386812[Weighted Score])</f>
        <v>0</v>
      </c>
      <c r="G47" s="100"/>
      <c r="H47" s="101"/>
    </row>
    <row r="48" spans="2:18" x14ac:dyDescent="0.35">
      <c r="C48" s="5"/>
      <c r="D48" s="2"/>
      <c r="E48" s="2"/>
      <c r="F48" s="2"/>
      <c r="L48" s="47"/>
      <c r="M48" s="48"/>
      <c r="N48" s="27"/>
      <c r="O48" s="27"/>
      <c r="P48" s="27"/>
      <c r="Q48" s="25"/>
      <c r="R48" s="25"/>
    </row>
    <row r="50" spans="2:8" ht="26" x14ac:dyDescent="0.6">
      <c r="B50" s="62" t="s">
        <v>43</v>
      </c>
      <c r="C50" s="62"/>
    </row>
    <row r="51" spans="2:8" ht="15" thickBot="1" x14ac:dyDescent="0.4"/>
    <row r="52" spans="2:8" ht="31.5" thickBot="1" x14ac:dyDescent="0.4">
      <c r="B52" s="157" t="s">
        <v>109</v>
      </c>
      <c r="C52" s="179" t="s">
        <v>16</v>
      </c>
      <c r="D52" s="180" t="s">
        <v>21</v>
      </c>
      <c r="E52" s="181" t="s">
        <v>17</v>
      </c>
      <c r="F52" s="180" t="s">
        <v>18</v>
      </c>
      <c r="G52" s="181" t="s">
        <v>19</v>
      </c>
      <c r="H52" s="182" t="s">
        <v>20</v>
      </c>
    </row>
    <row r="53" spans="2:8" ht="28.5" thickTop="1" x14ac:dyDescent="0.35">
      <c r="B53" s="158"/>
      <c r="C53" s="102" t="s">
        <v>110</v>
      </c>
      <c r="D53" s="84"/>
      <c r="E53" s="103">
        <v>2</v>
      </c>
      <c r="F53" s="103">
        <f>D53*E53</f>
        <v>0</v>
      </c>
      <c r="G53" s="19"/>
      <c r="H53" s="20"/>
    </row>
    <row r="54" spans="2:8" ht="42" x14ac:dyDescent="0.35">
      <c r="B54" s="158"/>
      <c r="C54" s="104" t="s">
        <v>111</v>
      </c>
      <c r="D54" s="83"/>
      <c r="E54" s="105">
        <v>1</v>
      </c>
      <c r="F54" s="105">
        <f>D54*E54</f>
        <v>0</v>
      </c>
      <c r="G54" s="23"/>
      <c r="H54" s="24"/>
    </row>
    <row r="55" spans="2:8" ht="28" x14ac:dyDescent="0.35">
      <c r="B55" s="158"/>
      <c r="C55" s="186" t="s">
        <v>97</v>
      </c>
      <c r="D55" s="84"/>
      <c r="E55" s="103">
        <v>3</v>
      </c>
      <c r="F55" s="103">
        <f>D55*E55</f>
        <v>0</v>
      </c>
      <c r="G55" s="19"/>
      <c r="H55" s="20"/>
    </row>
    <row r="56" spans="2:8" ht="25" customHeight="1" thickBot="1" x14ac:dyDescent="0.4">
      <c r="B56" s="159"/>
      <c r="C56" s="127" t="s">
        <v>5</v>
      </c>
      <c r="D56" s="128"/>
      <c r="E56" s="128"/>
      <c r="F56" s="131">
        <f>SUM(F53:F55)</f>
        <v>0</v>
      </c>
      <c r="G56" s="128"/>
      <c r="H56" s="129"/>
    </row>
    <row r="59" spans="2:8" ht="26" x14ac:dyDescent="0.6">
      <c r="B59" s="10" t="s">
        <v>45</v>
      </c>
    </row>
    <row r="60" spans="2:8" ht="15" thickBot="1" x14ac:dyDescent="0.4"/>
    <row r="61" spans="2:8" ht="31.5" thickBot="1" x14ac:dyDescent="0.4">
      <c r="B61" s="12"/>
      <c r="C61" s="119" t="s">
        <v>46</v>
      </c>
      <c r="D61" s="64" t="s">
        <v>47</v>
      </c>
      <c r="E61" s="172" t="s">
        <v>19</v>
      </c>
      <c r="F61" s="172"/>
      <c r="G61" s="172"/>
      <c r="H61" s="178" t="s">
        <v>20</v>
      </c>
    </row>
    <row r="62" spans="2:8" ht="56.5" customHeight="1" thickTop="1" x14ac:dyDescent="0.35">
      <c r="B62" s="169" t="s">
        <v>48</v>
      </c>
      <c r="C62" s="31" t="s">
        <v>49</v>
      </c>
      <c r="D62" s="32">
        <v>0</v>
      </c>
      <c r="E62" s="140"/>
      <c r="F62" s="140"/>
      <c r="G62" s="140"/>
      <c r="H62" s="34"/>
    </row>
    <row r="63" spans="2:8" ht="28" x14ac:dyDescent="0.35">
      <c r="B63" s="169"/>
      <c r="C63" s="35" t="s">
        <v>50</v>
      </c>
      <c r="D63" s="36"/>
      <c r="E63" s="139"/>
      <c r="F63" s="139"/>
      <c r="G63" s="139"/>
      <c r="H63" s="38"/>
    </row>
    <row r="64" spans="2:8" ht="28" x14ac:dyDescent="0.35">
      <c r="B64" s="169"/>
      <c r="C64" s="31" t="s">
        <v>51</v>
      </c>
      <c r="D64" s="32"/>
      <c r="E64" s="140"/>
      <c r="F64" s="140"/>
      <c r="G64" s="140"/>
      <c r="H64" s="34"/>
    </row>
    <row r="65" spans="2:8" ht="126" x14ac:dyDescent="0.35">
      <c r="B65" s="169"/>
      <c r="C65" s="35" t="s">
        <v>52</v>
      </c>
      <c r="D65" s="36"/>
      <c r="E65" s="139"/>
      <c r="F65" s="139"/>
      <c r="G65" s="139"/>
      <c r="H65" s="38"/>
    </row>
    <row r="66" spans="2:8" ht="87" customHeight="1" x14ac:dyDescent="0.35">
      <c r="B66" s="169"/>
      <c r="C66" s="31" t="s">
        <v>53</v>
      </c>
      <c r="D66" s="111"/>
      <c r="E66" s="162"/>
      <c r="F66" s="162"/>
      <c r="G66" s="162"/>
      <c r="H66" s="125"/>
    </row>
    <row r="67" spans="2:8" ht="32" customHeight="1" x14ac:dyDescent="0.35">
      <c r="B67" s="169"/>
      <c r="C67" s="35" t="s">
        <v>54</v>
      </c>
      <c r="D67" s="36"/>
      <c r="E67" s="139"/>
      <c r="F67" s="139"/>
      <c r="G67" s="139"/>
      <c r="H67" s="38"/>
    </row>
    <row r="68" spans="2:8" ht="15" thickBot="1" x14ac:dyDescent="0.4">
      <c r="B68" s="170"/>
      <c r="C68" s="126" t="s">
        <v>5</v>
      </c>
      <c r="D68" s="42">
        <f>SUM(D62:D67)</f>
        <v>0</v>
      </c>
      <c r="E68" s="173"/>
      <c r="F68" s="174"/>
      <c r="G68" s="175"/>
      <c r="H68" s="46"/>
    </row>
    <row r="69" spans="2:8" ht="26.5" thickBot="1" x14ac:dyDescent="0.65">
      <c r="B69" s="10"/>
      <c r="C69" s="39"/>
      <c r="D69" s="40"/>
      <c r="E69" s="41"/>
      <c r="H69" s="41"/>
    </row>
    <row r="70" spans="2:8" ht="35.5" customHeight="1" thickBot="1" x14ac:dyDescent="0.4">
      <c r="B70" s="12"/>
      <c r="C70" s="119" t="s">
        <v>46</v>
      </c>
      <c r="D70" s="64" t="s">
        <v>47</v>
      </c>
      <c r="E70" s="172" t="s">
        <v>19</v>
      </c>
      <c r="F70" s="172"/>
      <c r="G70" s="172"/>
      <c r="H70" s="178" t="s">
        <v>20</v>
      </c>
    </row>
    <row r="71" spans="2:8" ht="88.5" customHeight="1" thickTop="1" x14ac:dyDescent="0.35">
      <c r="B71" s="149" t="s">
        <v>55</v>
      </c>
      <c r="C71" s="31" t="s">
        <v>56</v>
      </c>
      <c r="D71" s="32">
        <v>0</v>
      </c>
      <c r="E71" s="140"/>
      <c r="F71" s="140"/>
      <c r="G71" s="140"/>
      <c r="H71" s="33"/>
    </row>
    <row r="72" spans="2:8" ht="28" x14ac:dyDescent="0.35">
      <c r="B72" s="149"/>
      <c r="C72" s="35" t="s">
        <v>57</v>
      </c>
      <c r="D72" s="36"/>
      <c r="E72" s="139"/>
      <c r="F72" s="139"/>
      <c r="G72" s="139"/>
      <c r="H72" s="37"/>
    </row>
    <row r="73" spans="2:8" ht="74.5" customHeight="1" x14ac:dyDescent="0.35">
      <c r="B73" s="149"/>
      <c r="C73" s="31" t="s">
        <v>58</v>
      </c>
      <c r="D73" s="32"/>
      <c r="E73" s="140"/>
      <c r="F73" s="140"/>
      <c r="G73" s="140"/>
      <c r="H73" s="33"/>
    </row>
    <row r="74" spans="2:8" ht="28" x14ac:dyDescent="0.35">
      <c r="B74" s="149"/>
      <c r="C74" s="35" t="s">
        <v>59</v>
      </c>
      <c r="D74" s="36"/>
      <c r="E74" s="139"/>
      <c r="F74" s="139"/>
      <c r="G74" s="139"/>
      <c r="H74" s="37"/>
    </row>
    <row r="75" spans="2:8" x14ac:dyDescent="0.35">
      <c r="B75" s="149"/>
      <c r="C75" s="31" t="s">
        <v>60</v>
      </c>
      <c r="D75" s="32"/>
      <c r="E75" s="140"/>
      <c r="F75" s="140"/>
      <c r="G75" s="140"/>
      <c r="H75" s="33"/>
    </row>
    <row r="76" spans="2:8" ht="26.15" customHeight="1" x14ac:dyDescent="0.35">
      <c r="B76" s="149"/>
      <c r="C76" s="112" t="s">
        <v>5</v>
      </c>
      <c r="D76" s="113">
        <f>SUM(D71:D75)</f>
        <v>0</v>
      </c>
      <c r="E76" s="148"/>
      <c r="F76" s="148"/>
      <c r="G76" s="148"/>
      <c r="H76" s="114"/>
    </row>
    <row r="77" spans="2:8" ht="15" thickBot="1" x14ac:dyDescent="0.4">
      <c r="B77" s="63"/>
      <c r="C77" s="65"/>
      <c r="D77" s="66"/>
      <c r="E77" s="67"/>
      <c r="F77" s="68"/>
      <c r="G77" s="68"/>
      <c r="H77" s="67"/>
    </row>
    <row r="78" spans="2:8" ht="49.5" customHeight="1" thickBot="1" x14ac:dyDescent="0.4">
      <c r="B78" s="44"/>
      <c r="C78" s="119" t="s">
        <v>46</v>
      </c>
      <c r="D78" s="64" t="s">
        <v>47</v>
      </c>
      <c r="E78" s="172" t="s">
        <v>19</v>
      </c>
      <c r="F78" s="172"/>
      <c r="G78" s="172"/>
      <c r="H78" s="178" t="s">
        <v>20</v>
      </c>
    </row>
    <row r="79" spans="2:8" ht="28.5" thickTop="1" x14ac:dyDescent="0.35">
      <c r="B79" s="168" t="s">
        <v>61</v>
      </c>
      <c r="C79" s="35" t="s">
        <v>62</v>
      </c>
      <c r="D79" s="36"/>
      <c r="E79" s="139"/>
      <c r="F79" s="139"/>
      <c r="G79" s="139"/>
      <c r="H79" s="38"/>
    </row>
    <row r="80" spans="2:8" ht="56" x14ac:dyDescent="0.35">
      <c r="B80" s="169"/>
      <c r="C80" s="31" t="s">
        <v>63</v>
      </c>
      <c r="D80" s="32"/>
      <c r="E80" s="140"/>
      <c r="F80" s="140"/>
      <c r="G80" s="140"/>
      <c r="H80" s="34"/>
    </row>
    <row r="81" spans="1:10" ht="46.5" customHeight="1" x14ac:dyDescent="0.35">
      <c r="B81" s="169"/>
      <c r="C81" s="35" t="s">
        <v>64</v>
      </c>
      <c r="D81" s="36"/>
      <c r="E81" s="139"/>
      <c r="F81" s="139"/>
      <c r="G81" s="139"/>
      <c r="H81" s="38"/>
    </row>
    <row r="82" spans="1:10" ht="31" customHeight="1" x14ac:dyDescent="0.35">
      <c r="B82" s="169"/>
      <c r="C82" s="31" t="s">
        <v>65</v>
      </c>
      <c r="D82" s="32"/>
      <c r="E82" s="140"/>
      <c r="F82" s="140"/>
      <c r="G82" s="140"/>
      <c r="H82" s="34"/>
    </row>
    <row r="83" spans="1:10" ht="43" customHeight="1" x14ac:dyDescent="0.35">
      <c r="B83" s="169"/>
      <c r="C83" s="35" t="s">
        <v>66</v>
      </c>
      <c r="D83" s="36"/>
      <c r="E83" s="139"/>
      <c r="F83" s="139"/>
      <c r="G83" s="139"/>
      <c r="H83" s="38"/>
    </row>
    <row r="84" spans="1:10" ht="103" customHeight="1" thickBot="1" x14ac:dyDescent="0.4">
      <c r="B84" s="170"/>
      <c r="C84" s="43" t="s">
        <v>67</v>
      </c>
      <c r="D84" s="42"/>
      <c r="E84" s="176"/>
      <c r="F84" s="176"/>
      <c r="G84" s="176"/>
      <c r="H84" s="46"/>
    </row>
    <row r="85" spans="1:10" x14ac:dyDescent="0.35">
      <c r="B85" s="63"/>
      <c r="C85" s="122" t="s">
        <v>5</v>
      </c>
      <c r="D85" s="123">
        <f>SUM(D79:D84)</f>
        <v>0</v>
      </c>
      <c r="E85" s="171"/>
      <c r="F85" s="171"/>
      <c r="G85" s="171"/>
      <c r="H85" s="124"/>
    </row>
    <row r="86" spans="1:10" ht="15" thickBot="1" x14ac:dyDescent="0.4">
      <c r="B86" s="47"/>
      <c r="C86" s="48"/>
      <c r="D86" s="27"/>
      <c r="E86" s="25"/>
      <c r="H86" s="25"/>
    </row>
    <row r="87" spans="1:10" ht="48" customHeight="1" thickBot="1" x14ac:dyDescent="0.4">
      <c r="B87" s="44"/>
      <c r="C87" s="119" t="s">
        <v>46</v>
      </c>
      <c r="D87" s="64" t="s">
        <v>47</v>
      </c>
      <c r="E87" s="172" t="s">
        <v>19</v>
      </c>
      <c r="F87" s="172"/>
      <c r="G87" s="172"/>
      <c r="H87" s="178" t="s">
        <v>20</v>
      </c>
    </row>
    <row r="88" spans="1:10" ht="83.15" customHeight="1" thickTop="1" x14ac:dyDescent="0.35">
      <c r="B88" s="160" t="s">
        <v>68</v>
      </c>
      <c r="C88" s="45" t="s">
        <v>69</v>
      </c>
      <c r="D88" s="115"/>
      <c r="E88" s="143"/>
      <c r="F88" s="143"/>
      <c r="G88" s="143"/>
      <c r="H88" s="116"/>
    </row>
    <row r="89" spans="1:10" ht="90.65" customHeight="1" thickBot="1" x14ac:dyDescent="0.4">
      <c r="B89" s="161"/>
      <c r="C89" s="43" t="s">
        <v>70</v>
      </c>
      <c r="D89" s="117"/>
      <c r="E89" s="142"/>
      <c r="F89" s="142"/>
      <c r="G89" s="142"/>
      <c r="H89" s="118"/>
    </row>
    <row r="90" spans="1:10" x14ac:dyDescent="0.35">
      <c r="C90" s="35" t="s">
        <v>5</v>
      </c>
      <c r="D90" s="36">
        <f>D88+D89</f>
        <v>0</v>
      </c>
      <c r="E90" s="139"/>
      <c r="F90" s="139"/>
      <c r="G90" s="139"/>
      <c r="H90" s="37"/>
    </row>
    <row r="93" spans="1:10" x14ac:dyDescent="0.35">
      <c r="A93" s="25"/>
      <c r="B93" s="25"/>
      <c r="C93" s="25"/>
      <c r="D93" s="25"/>
      <c r="E93" s="67"/>
      <c r="F93" s="141"/>
      <c r="G93" s="141"/>
      <c r="H93" s="141"/>
      <c r="I93" s="141"/>
      <c r="J93" s="120"/>
    </row>
    <row r="94" spans="1:10" ht="30.65" customHeight="1" x14ac:dyDescent="0.35">
      <c r="B94" s="69" t="s">
        <v>42</v>
      </c>
      <c r="C94" s="70"/>
      <c r="D94" s="71"/>
      <c r="E94" s="72">
        <f>Tableau3364210[[#Totals],[Weighted Score]]+F34+Tableau33827913[[#Totals],[Weighted Score]]+Tableau3386812[[#Totals],[Weighted Score]]</f>
        <v>0</v>
      </c>
      <c r="F94" s="120"/>
      <c r="G94" s="67"/>
      <c r="H94" s="74"/>
      <c r="I94" s="74"/>
      <c r="J94" s="67"/>
    </row>
    <row r="95" spans="1:10" ht="34.5" customHeight="1" x14ac:dyDescent="0.35">
      <c r="B95" s="77" t="s">
        <v>73</v>
      </c>
      <c r="C95" s="78"/>
      <c r="D95" s="79"/>
      <c r="E95" s="72">
        <f>F56</f>
        <v>0</v>
      </c>
      <c r="F95" s="67"/>
      <c r="G95" s="67"/>
      <c r="H95" s="74"/>
      <c r="I95" s="75"/>
      <c r="J95" s="75"/>
    </row>
    <row r="96" spans="1:10" ht="30.65" customHeight="1" x14ac:dyDescent="0.35">
      <c r="B96" s="77" t="s">
        <v>71</v>
      </c>
      <c r="C96" s="78"/>
      <c r="D96" s="79"/>
      <c r="E96" s="72">
        <f>D68+D76+D85+D90</f>
        <v>0</v>
      </c>
      <c r="F96" s="67"/>
      <c r="G96" s="67"/>
      <c r="H96" s="67"/>
      <c r="I96" s="75"/>
      <c r="J96" s="75"/>
    </row>
    <row r="97" spans="2:10" ht="27.65" customHeight="1" x14ac:dyDescent="0.35">
      <c r="B97" s="55" t="s">
        <v>72</v>
      </c>
      <c r="C97" s="56"/>
      <c r="D97" s="57"/>
      <c r="E97" s="72">
        <f>SUM(E94:E96)</f>
        <v>0</v>
      </c>
      <c r="F97" s="67"/>
      <c r="G97" s="67"/>
      <c r="H97" s="74"/>
      <c r="I97" s="75"/>
      <c r="J97" s="75"/>
    </row>
    <row r="100" spans="2:10" ht="32.5" customHeight="1" x14ac:dyDescent="0.35">
      <c r="B100" s="145" t="s">
        <v>74</v>
      </c>
      <c r="C100" s="146"/>
      <c r="D100" s="147"/>
      <c r="E100" s="82">
        <f>E94+E95</f>
        <v>0</v>
      </c>
    </row>
    <row r="101" spans="2:10" ht="71.5" customHeight="1" x14ac:dyDescent="0.35">
      <c r="B101" s="121" t="s">
        <v>75</v>
      </c>
      <c r="C101" s="146" t="s">
        <v>76</v>
      </c>
      <c r="D101" s="147"/>
      <c r="E101" s="81" t="s">
        <v>77</v>
      </c>
    </row>
    <row r="102" spans="2:10" ht="28.5" customHeight="1" x14ac:dyDescent="0.35">
      <c r="B102" s="133" t="s">
        <v>78</v>
      </c>
      <c r="C102" s="183" t="s">
        <v>112</v>
      </c>
      <c r="D102" s="184"/>
      <c r="E102" s="59"/>
    </row>
    <row r="103" spans="2:10" ht="28.5" customHeight="1" x14ac:dyDescent="0.35">
      <c r="B103" s="134"/>
      <c r="C103" s="183" t="s">
        <v>113</v>
      </c>
      <c r="D103" s="184"/>
      <c r="E103" s="59"/>
    </row>
    <row r="104" spans="2:10" ht="28.5" customHeight="1" x14ac:dyDescent="0.35">
      <c r="B104" s="133" t="s">
        <v>79</v>
      </c>
      <c r="C104" s="183" t="s">
        <v>114</v>
      </c>
      <c r="D104" s="184"/>
      <c r="E104" s="59"/>
    </row>
    <row r="105" spans="2:10" ht="28.5" customHeight="1" x14ac:dyDescent="0.35">
      <c r="B105" s="134"/>
      <c r="C105" s="183" t="s">
        <v>115</v>
      </c>
      <c r="D105" s="184"/>
      <c r="E105" s="59"/>
    </row>
    <row r="106" spans="2:10" ht="38" customHeight="1" x14ac:dyDescent="0.35">
      <c r="B106" s="133" t="s">
        <v>80</v>
      </c>
      <c r="C106" s="183" t="s">
        <v>116</v>
      </c>
      <c r="D106" s="184"/>
      <c r="E106" s="59"/>
    </row>
    <row r="107" spans="2:10" ht="30.65" customHeight="1" x14ac:dyDescent="0.35">
      <c r="B107" s="134"/>
      <c r="C107" s="183" t="s">
        <v>117</v>
      </c>
      <c r="D107" s="184"/>
      <c r="E107" s="59"/>
    </row>
    <row r="108" spans="2:10" ht="29.15" customHeight="1" x14ac:dyDescent="0.35">
      <c r="B108" s="25"/>
      <c r="C108" s="25"/>
      <c r="D108" s="25"/>
      <c r="E108" s="25"/>
      <c r="F108" s="25"/>
      <c r="G108" s="25"/>
      <c r="H108" s="76"/>
    </row>
    <row r="109" spans="2:10" x14ac:dyDescent="0.35">
      <c r="B109" s="25"/>
      <c r="C109" s="30"/>
      <c r="D109" s="27"/>
      <c r="E109" s="27"/>
      <c r="F109" s="27"/>
      <c r="G109" s="25"/>
      <c r="H109" s="25"/>
    </row>
    <row r="110" spans="2:10" ht="15" customHeight="1" x14ac:dyDescent="0.35">
      <c r="B110" s="135" t="s">
        <v>87</v>
      </c>
      <c r="C110" s="138"/>
      <c r="D110" s="138"/>
      <c r="E110" s="138"/>
      <c r="F110" s="138"/>
      <c r="G110" s="138"/>
      <c r="H110" s="138"/>
    </row>
    <row r="111" spans="2:10" x14ac:dyDescent="0.35">
      <c r="B111" s="136"/>
      <c r="C111" s="138"/>
      <c r="D111" s="138"/>
      <c r="E111" s="138"/>
      <c r="F111" s="138"/>
      <c r="G111" s="138"/>
      <c r="H111" s="138"/>
    </row>
    <row r="112" spans="2:10" x14ac:dyDescent="0.35">
      <c r="B112" s="136"/>
      <c r="C112" s="138"/>
      <c r="D112" s="138"/>
      <c r="E112" s="138"/>
      <c r="F112" s="138"/>
      <c r="G112" s="138"/>
      <c r="H112" s="138"/>
    </row>
    <row r="113" spans="2:8" x14ac:dyDescent="0.35">
      <c r="B113" s="136"/>
      <c r="C113" s="138"/>
      <c r="D113" s="138"/>
      <c r="E113" s="138"/>
      <c r="F113" s="138"/>
      <c r="G113" s="138"/>
      <c r="H113" s="138"/>
    </row>
    <row r="114" spans="2:8" x14ac:dyDescent="0.35">
      <c r="B114" s="137"/>
      <c r="C114" s="138"/>
      <c r="D114" s="138"/>
      <c r="E114" s="138"/>
      <c r="F114" s="138"/>
      <c r="G114" s="138"/>
      <c r="H114" s="138"/>
    </row>
    <row r="115" spans="2:8" ht="15.75" customHeight="1" x14ac:dyDescent="0.35">
      <c r="B115" s="25"/>
      <c r="C115" s="30"/>
      <c r="D115" s="27"/>
      <c r="E115" s="27"/>
      <c r="F115" s="27"/>
      <c r="G115" s="25"/>
      <c r="H115" s="25"/>
    </row>
    <row r="116" spans="2:8" x14ac:dyDescent="0.35">
      <c r="B116" s="25"/>
      <c r="C116" s="30"/>
      <c r="D116" s="27"/>
      <c r="E116" s="27"/>
      <c r="F116" s="27"/>
      <c r="G116" s="25"/>
      <c r="H116" s="25"/>
    </row>
    <row r="117" spans="2:8" ht="22.5" customHeight="1" x14ac:dyDescent="0.35">
      <c r="B117" s="54" t="s">
        <v>88</v>
      </c>
      <c r="C117" s="132"/>
      <c r="D117" s="132"/>
      <c r="E117" s="132"/>
      <c r="F117" s="132"/>
      <c r="G117" s="132"/>
      <c r="H117" s="132"/>
    </row>
    <row r="118" spans="2:8" ht="20.25" customHeight="1" x14ac:dyDescent="0.35">
      <c r="B118" s="54" t="s">
        <v>89</v>
      </c>
      <c r="C118" s="132"/>
      <c r="D118" s="132"/>
      <c r="E118" s="132"/>
      <c r="F118" s="132"/>
      <c r="G118" s="132"/>
      <c r="H118" s="132"/>
    </row>
    <row r="119" spans="2:8" ht="18" customHeight="1" x14ac:dyDescent="0.35">
      <c r="B119" s="54" t="s">
        <v>3</v>
      </c>
      <c r="C119" s="132"/>
      <c r="D119" s="132"/>
      <c r="E119" s="132"/>
      <c r="F119" s="132"/>
      <c r="G119" s="132"/>
      <c r="H119" s="132"/>
    </row>
    <row r="120" spans="2:8" ht="15.75" customHeight="1" x14ac:dyDescent="0.35">
      <c r="B120" s="54" t="s">
        <v>90</v>
      </c>
      <c r="C120" s="132"/>
      <c r="D120" s="132"/>
      <c r="E120" s="132"/>
      <c r="F120" s="132"/>
      <c r="G120" s="132"/>
      <c r="H120" s="132"/>
    </row>
    <row r="121" spans="2:8" ht="25" customHeight="1" x14ac:dyDescent="0.35">
      <c r="B121" s="54" t="s">
        <v>91</v>
      </c>
      <c r="C121" s="132"/>
      <c r="D121" s="132"/>
      <c r="E121" s="132"/>
      <c r="F121" s="132"/>
      <c r="G121" s="132"/>
      <c r="H121" s="132"/>
    </row>
    <row r="122" spans="2:8" ht="25" customHeight="1" x14ac:dyDescent="0.35">
      <c r="B122" s="54" t="s">
        <v>0</v>
      </c>
      <c r="C122" s="132"/>
      <c r="D122" s="132"/>
      <c r="E122" s="132"/>
      <c r="F122" s="132"/>
      <c r="G122" s="132"/>
      <c r="H122" s="132"/>
    </row>
    <row r="123" spans="2:8" ht="87" customHeight="1" x14ac:dyDescent="0.35">
      <c r="B123" s="58" t="s">
        <v>92</v>
      </c>
      <c r="C123" s="144" t="s">
        <v>93</v>
      </c>
      <c r="D123" s="144"/>
      <c r="E123" s="144"/>
      <c r="F123" s="144"/>
      <c r="G123" s="144"/>
      <c r="H123" s="144"/>
    </row>
    <row r="124" spans="2:8" ht="50.15" customHeight="1" x14ac:dyDescent="0.35">
      <c r="B124" s="54" t="s">
        <v>1</v>
      </c>
      <c r="C124" s="132"/>
      <c r="D124" s="132"/>
      <c r="E124" s="132"/>
      <c r="F124" s="132"/>
      <c r="G124" s="132"/>
      <c r="H124" s="132"/>
    </row>
    <row r="125" spans="2:8" x14ac:dyDescent="0.35">
      <c r="B125" s="25"/>
      <c r="C125" s="25"/>
      <c r="D125" s="25"/>
      <c r="E125" s="25"/>
      <c r="F125" s="25"/>
      <c r="G125" s="25"/>
      <c r="H125" s="25"/>
    </row>
  </sheetData>
  <mergeCells count="76">
    <mergeCell ref="C121:H121"/>
    <mergeCell ref="C122:H122"/>
    <mergeCell ref="C123:H123"/>
    <mergeCell ref="C124:H124"/>
    <mergeCell ref="B110:B114"/>
    <mergeCell ref="C110:H114"/>
    <mergeCell ref="C117:H117"/>
    <mergeCell ref="C118:H118"/>
    <mergeCell ref="C119:H119"/>
    <mergeCell ref="C120:H120"/>
    <mergeCell ref="B104:B105"/>
    <mergeCell ref="C104:D104"/>
    <mergeCell ref="C105:D105"/>
    <mergeCell ref="B106:B107"/>
    <mergeCell ref="C106:D106"/>
    <mergeCell ref="C107:D107"/>
    <mergeCell ref="F93:G93"/>
    <mergeCell ref="H93:I93"/>
    <mergeCell ref="B100:D100"/>
    <mergeCell ref="C101:D101"/>
    <mergeCell ref="B102:B103"/>
    <mergeCell ref="C102:D102"/>
    <mergeCell ref="C103:D103"/>
    <mergeCell ref="E85:G85"/>
    <mergeCell ref="E87:G87"/>
    <mergeCell ref="B88:B89"/>
    <mergeCell ref="E88:G88"/>
    <mergeCell ref="E89:G89"/>
    <mergeCell ref="E90:G90"/>
    <mergeCell ref="E78:G78"/>
    <mergeCell ref="B79:B84"/>
    <mergeCell ref="E79:G79"/>
    <mergeCell ref="E80:G80"/>
    <mergeCell ref="E81:G81"/>
    <mergeCell ref="E82:G82"/>
    <mergeCell ref="E83:G83"/>
    <mergeCell ref="E84:G84"/>
    <mergeCell ref="E67:G67"/>
    <mergeCell ref="E68:G68"/>
    <mergeCell ref="E70:G70"/>
    <mergeCell ref="B71:B76"/>
    <mergeCell ref="E71:G71"/>
    <mergeCell ref="E72:G72"/>
    <mergeCell ref="E73:G73"/>
    <mergeCell ref="E74:G74"/>
    <mergeCell ref="E75:G75"/>
    <mergeCell ref="E76:G76"/>
    <mergeCell ref="B38:B41"/>
    <mergeCell ref="B44:B47"/>
    <mergeCell ref="B52:B56"/>
    <mergeCell ref="E61:G61"/>
    <mergeCell ref="B62:B68"/>
    <mergeCell ref="E62:G62"/>
    <mergeCell ref="E63:G63"/>
    <mergeCell ref="E64:G64"/>
    <mergeCell ref="E65:G65"/>
    <mergeCell ref="E66:G66"/>
    <mergeCell ref="A10:B10"/>
    <mergeCell ref="C10:H10"/>
    <mergeCell ref="B12:H12"/>
    <mergeCell ref="A14:H15"/>
    <mergeCell ref="B21:B25"/>
    <mergeCell ref="B28:B34"/>
    <mergeCell ref="A7:B7"/>
    <mergeCell ref="C7:H7"/>
    <mergeCell ref="A8:B8"/>
    <mergeCell ref="C8:H8"/>
    <mergeCell ref="A9:B9"/>
    <mergeCell ref="C9:H9"/>
    <mergeCell ref="A2:H2"/>
    <mergeCell ref="A4:B4"/>
    <mergeCell ref="C4:H4"/>
    <mergeCell ref="A5:B5"/>
    <mergeCell ref="C5:H5"/>
    <mergeCell ref="A6:B6"/>
    <mergeCell ref="C6:H6"/>
  </mergeCells>
  <pageMargins left="0.7" right="0.7" top="0.75" bottom="0.75" header="0.3" footer="0.3"/>
  <pageSetup paperSize="9" orientation="portrait" r:id="rId1"/>
  <drawing r:id="rId2"/>
  <tableParts count="4">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419ED-D10D-4254-8D6B-9CC2915D09DD}">
  <dimension ref="A1:R126"/>
  <sheetViews>
    <sheetView topLeftCell="A46" zoomScale="110" zoomScaleNormal="110" workbookViewId="0">
      <selection activeCell="A58" sqref="A58"/>
    </sheetView>
  </sheetViews>
  <sheetFormatPr baseColWidth="10" defaultRowHeight="14.5" x14ac:dyDescent="0.35"/>
  <cols>
    <col min="1" max="1" width="27.7265625" customWidth="1"/>
    <col min="2" max="2" width="25.453125" customWidth="1"/>
    <col min="3" max="3" width="61.26953125" customWidth="1"/>
    <col min="4" max="4" width="13" customWidth="1"/>
    <col min="5" max="5" width="18.1796875" customWidth="1"/>
    <col min="6" max="6" width="14.7265625" customWidth="1"/>
    <col min="7" max="7" width="15.7265625" customWidth="1"/>
    <col min="8" max="8" width="16.6328125" customWidth="1"/>
    <col min="13" max="13" width="65" customWidth="1"/>
  </cols>
  <sheetData>
    <row r="1" spans="1:8" ht="110" customHeight="1" x14ac:dyDescent="0.35"/>
    <row r="2" spans="1:8" ht="26" customHeight="1" x14ac:dyDescent="0.35">
      <c r="A2" s="150" t="s">
        <v>108</v>
      </c>
      <c r="B2" s="150"/>
      <c r="C2" s="150"/>
      <c r="D2" s="150"/>
      <c r="E2" s="150"/>
      <c r="F2" s="150"/>
      <c r="G2" s="150"/>
      <c r="H2" s="150"/>
    </row>
    <row r="3" spans="1:8" x14ac:dyDescent="0.35">
      <c r="A3" s="25"/>
      <c r="B3" s="26"/>
      <c r="C3" s="27"/>
      <c r="D3" s="27"/>
      <c r="E3" s="27"/>
      <c r="F3" s="25"/>
      <c r="G3" s="25"/>
      <c r="H3" s="25"/>
    </row>
    <row r="4" spans="1:8" x14ac:dyDescent="0.35">
      <c r="A4" s="152" t="s">
        <v>6</v>
      </c>
      <c r="B4" s="153"/>
      <c r="C4" s="151"/>
      <c r="D4" s="151"/>
      <c r="E4" s="151"/>
      <c r="F4" s="151"/>
      <c r="G4" s="151"/>
      <c r="H4" s="151"/>
    </row>
    <row r="5" spans="1:8" x14ac:dyDescent="0.35">
      <c r="A5" s="152" t="s">
        <v>7</v>
      </c>
      <c r="B5" s="153"/>
      <c r="C5" s="151"/>
      <c r="D5" s="151"/>
      <c r="E5" s="151"/>
      <c r="F5" s="151"/>
      <c r="G5" s="151"/>
      <c r="H5" s="151"/>
    </row>
    <row r="6" spans="1:8" x14ac:dyDescent="0.35">
      <c r="A6" s="152" t="s">
        <v>2</v>
      </c>
      <c r="B6" s="153"/>
      <c r="C6" s="151"/>
      <c r="D6" s="151"/>
      <c r="E6" s="151"/>
      <c r="F6" s="151"/>
      <c r="G6" s="151"/>
      <c r="H6" s="151"/>
    </row>
    <row r="7" spans="1:8" x14ac:dyDescent="0.35">
      <c r="A7" s="152" t="s">
        <v>8</v>
      </c>
      <c r="B7" s="153"/>
      <c r="C7" s="151"/>
      <c r="D7" s="151"/>
      <c r="E7" s="151"/>
      <c r="F7" s="151"/>
      <c r="G7" s="151"/>
      <c r="H7" s="151"/>
    </row>
    <row r="8" spans="1:8" x14ac:dyDescent="0.35">
      <c r="A8" s="152" t="s">
        <v>9</v>
      </c>
      <c r="B8" s="153"/>
      <c r="C8" s="151"/>
      <c r="D8" s="151"/>
      <c r="E8" s="151"/>
      <c r="F8" s="151"/>
      <c r="G8" s="151"/>
      <c r="H8" s="151"/>
    </row>
    <row r="9" spans="1:8" ht="30.75" customHeight="1" x14ac:dyDescent="0.35">
      <c r="A9" s="154" t="s">
        <v>10</v>
      </c>
      <c r="B9" s="155"/>
      <c r="C9" s="151"/>
      <c r="D9" s="151"/>
      <c r="E9" s="151"/>
      <c r="F9" s="151"/>
      <c r="G9" s="151"/>
      <c r="H9" s="151"/>
    </row>
    <row r="10" spans="1:8" ht="19" customHeight="1" x14ac:dyDescent="0.35">
      <c r="A10" s="152" t="s">
        <v>11</v>
      </c>
      <c r="B10" s="153"/>
      <c r="C10" s="151"/>
      <c r="D10" s="151"/>
      <c r="E10" s="151"/>
      <c r="F10" s="151"/>
      <c r="G10" s="151"/>
      <c r="H10" s="151"/>
    </row>
    <row r="11" spans="1:8" x14ac:dyDescent="0.35">
      <c r="A11" s="25"/>
      <c r="B11" s="26"/>
      <c r="C11" s="27"/>
      <c r="D11" s="27"/>
      <c r="E11" s="27"/>
      <c r="F11" s="25"/>
      <c r="G11" s="25"/>
      <c r="H11" s="25"/>
    </row>
    <row r="12" spans="1:8" ht="90" customHeight="1" x14ac:dyDescent="0.35">
      <c r="A12" s="28"/>
      <c r="B12" s="156" t="s">
        <v>12</v>
      </c>
      <c r="C12" s="156"/>
      <c r="D12" s="156"/>
      <c r="E12" s="156"/>
      <c r="F12" s="156"/>
      <c r="G12" s="156"/>
      <c r="H12" s="156"/>
    </row>
    <row r="13" spans="1:8" ht="29.25" customHeight="1" x14ac:dyDescent="0.35">
      <c r="A13" s="28"/>
      <c r="B13" s="29"/>
      <c r="C13" s="29"/>
      <c r="D13" s="29"/>
      <c r="E13" s="29"/>
      <c r="F13" s="29"/>
      <c r="G13" s="29"/>
      <c r="H13" s="25"/>
    </row>
    <row r="14" spans="1:8" ht="31.5" customHeight="1" x14ac:dyDescent="0.35">
      <c r="A14" s="177" t="s">
        <v>13</v>
      </c>
      <c r="B14" s="177"/>
      <c r="C14" s="177"/>
      <c r="D14" s="177"/>
      <c r="E14" s="177"/>
      <c r="F14" s="177"/>
      <c r="G14" s="177"/>
      <c r="H14" s="177"/>
    </row>
    <row r="15" spans="1:8" ht="177.65" customHeight="1" x14ac:dyDescent="0.35">
      <c r="A15" s="177"/>
      <c r="B15" s="177"/>
      <c r="C15" s="177"/>
      <c r="D15" s="177"/>
      <c r="E15" s="177"/>
      <c r="F15" s="177"/>
      <c r="G15" s="177"/>
      <c r="H15" s="177"/>
    </row>
    <row r="16" spans="1:8" x14ac:dyDescent="0.35">
      <c r="C16" s="1"/>
      <c r="D16" s="2"/>
      <c r="E16" s="2"/>
      <c r="F16" s="2"/>
    </row>
    <row r="17" spans="1:8" x14ac:dyDescent="0.35">
      <c r="C17" s="1"/>
      <c r="D17" s="2"/>
      <c r="E17" s="2"/>
      <c r="F17" s="2"/>
    </row>
    <row r="18" spans="1:8" ht="26" x14ac:dyDescent="0.6">
      <c r="B18" s="10" t="s">
        <v>14</v>
      </c>
      <c r="C18" s="4"/>
      <c r="D18" s="6"/>
      <c r="E18" s="6"/>
      <c r="F18" s="6"/>
      <c r="G18" s="3"/>
      <c r="H18" s="3"/>
    </row>
    <row r="19" spans="1:8" ht="26.5" thickBot="1" x14ac:dyDescent="0.65">
      <c r="B19" s="3"/>
      <c r="C19" s="4"/>
      <c r="D19" s="6"/>
      <c r="E19" s="6"/>
      <c r="F19" s="6"/>
      <c r="G19" s="3"/>
      <c r="H19" s="3"/>
    </row>
    <row r="20" spans="1:8" ht="69" customHeight="1" x14ac:dyDescent="0.35">
      <c r="A20" s="2"/>
      <c r="B20" s="12" t="s">
        <v>15</v>
      </c>
      <c r="C20" s="13" t="s">
        <v>16</v>
      </c>
      <c r="D20" s="14" t="s">
        <v>21</v>
      </c>
      <c r="E20" s="15" t="s">
        <v>17</v>
      </c>
      <c r="F20" s="14" t="s">
        <v>18</v>
      </c>
      <c r="G20" s="15" t="s">
        <v>19</v>
      </c>
      <c r="H20" s="16" t="s">
        <v>20</v>
      </c>
    </row>
    <row r="21" spans="1:8" ht="135" customHeight="1" x14ac:dyDescent="0.35">
      <c r="B21" s="167" t="s">
        <v>23</v>
      </c>
      <c r="C21" s="87" t="s">
        <v>22</v>
      </c>
      <c r="D21" s="88"/>
      <c r="E21" s="88">
        <v>2</v>
      </c>
      <c r="F21" s="88">
        <f>Tableau3364218[[#This Row],[Weighting]]*Tableau3364218[[#This Row],[Score (from 1 to 4)]]</f>
        <v>0</v>
      </c>
      <c r="G21" s="89"/>
      <c r="H21" s="90"/>
    </row>
    <row r="22" spans="1:8" ht="58.5" customHeight="1" x14ac:dyDescent="0.35">
      <c r="B22" s="149"/>
      <c r="C22" s="17" t="s">
        <v>24</v>
      </c>
      <c r="D22" s="18"/>
      <c r="E22" s="18">
        <v>2</v>
      </c>
      <c r="F22" s="18">
        <f>Tableau3364218[[#This Row],[Weighting]]*Tableau3364218[[#This Row],[Score (from 1 to 4)]]</f>
        <v>0</v>
      </c>
      <c r="G22" s="19"/>
      <c r="H22" s="20"/>
    </row>
    <row r="23" spans="1:8" ht="47.5" customHeight="1" x14ac:dyDescent="0.35">
      <c r="B23" s="149"/>
      <c r="C23" s="21" t="s">
        <v>25</v>
      </c>
      <c r="D23" s="22"/>
      <c r="E23" s="22">
        <v>2</v>
      </c>
      <c r="F23" s="22">
        <f>Tableau3364218[[#This Row],[Weighting]]*Tableau3364218[[#This Row],[Score (from 1 to 4)]]</f>
        <v>0</v>
      </c>
      <c r="G23" s="23"/>
      <c r="H23" s="24"/>
    </row>
    <row r="24" spans="1:8" ht="42" customHeight="1" x14ac:dyDescent="0.35">
      <c r="B24" s="149"/>
      <c r="C24" s="60" t="s">
        <v>26</v>
      </c>
      <c r="D24" s="61"/>
      <c r="E24" s="53">
        <v>2</v>
      </c>
      <c r="F24" s="53">
        <f>Tableau3364218[[#This Row],[Weighting]]*Tableau3364218[[#This Row],[Score (from 1 to 4)]]</f>
        <v>0</v>
      </c>
      <c r="G24" s="85"/>
      <c r="H24" s="86"/>
    </row>
    <row r="25" spans="1:8" ht="52" customHeight="1" x14ac:dyDescent="0.35">
      <c r="B25" s="149"/>
      <c r="C25" s="98" t="s">
        <v>4</v>
      </c>
      <c r="D25" s="22"/>
      <c r="E25" s="22"/>
      <c r="F25" s="92">
        <f>SUM(Tableau3364218[Weighted Score])</f>
        <v>0</v>
      </c>
      <c r="G25" s="23"/>
      <c r="H25" s="23"/>
    </row>
    <row r="26" spans="1:8" ht="37" customHeight="1" thickBot="1" x14ac:dyDescent="0.65">
      <c r="B26" s="3"/>
      <c r="C26" s="4"/>
      <c r="D26" s="6"/>
      <c r="E26" s="6"/>
      <c r="F26" s="6"/>
      <c r="G26" s="3"/>
      <c r="H26" s="3"/>
    </row>
    <row r="27" spans="1:8" ht="74.5" customHeight="1" thickBot="1" x14ac:dyDescent="0.4">
      <c r="B27" s="12" t="s">
        <v>15</v>
      </c>
      <c r="C27" s="13" t="s">
        <v>16</v>
      </c>
      <c r="D27" s="14" t="s">
        <v>21</v>
      </c>
      <c r="E27" s="15" t="s">
        <v>17</v>
      </c>
      <c r="F27" s="14" t="s">
        <v>18</v>
      </c>
      <c r="G27" s="15" t="s">
        <v>19</v>
      </c>
      <c r="H27" s="16" t="s">
        <v>20</v>
      </c>
    </row>
    <row r="28" spans="1:8" ht="58" x14ac:dyDescent="0.35">
      <c r="B28" s="163" t="s">
        <v>27</v>
      </c>
      <c r="C28" s="49" t="s">
        <v>28</v>
      </c>
      <c r="D28" s="92"/>
      <c r="E28" s="92">
        <v>3</v>
      </c>
      <c r="F28" s="92">
        <f>Tableau3425319[[#This Row],[Weighting]]*Tableau3425319[[#This Row],[Score (from 1 to 4)]]</f>
        <v>0</v>
      </c>
      <c r="G28" s="93"/>
      <c r="H28" s="93"/>
    </row>
    <row r="29" spans="1:8" ht="72.5" x14ac:dyDescent="0.35">
      <c r="B29" s="164"/>
      <c r="C29" s="17" t="s">
        <v>29</v>
      </c>
      <c r="D29" s="61"/>
      <c r="E29" s="61">
        <v>1</v>
      </c>
      <c r="F29" s="61">
        <f>Tableau3425319[[#This Row],[Weighting]]*Tableau3425319[[#This Row],[Score (from 1 to 4)]]</f>
        <v>0</v>
      </c>
      <c r="G29" s="94"/>
      <c r="H29" s="94"/>
    </row>
    <row r="30" spans="1:8" ht="43.5" x14ac:dyDescent="0.35">
      <c r="B30" s="164"/>
      <c r="C30" s="21" t="s">
        <v>30</v>
      </c>
      <c r="D30" s="92"/>
      <c r="E30" s="92">
        <v>2</v>
      </c>
      <c r="F30" s="92">
        <f>Tableau3425319[[#This Row],[Weighting]]*Tableau3425319[[#This Row],[Score (from 1 to 4)]]</f>
        <v>0</v>
      </c>
      <c r="G30" s="93"/>
      <c r="H30" s="93"/>
    </row>
    <row r="31" spans="1:8" ht="43.5" x14ac:dyDescent="0.35">
      <c r="B31" s="165"/>
      <c r="C31" s="95" t="s">
        <v>31</v>
      </c>
      <c r="D31" s="61"/>
      <c r="E31" s="61">
        <v>2</v>
      </c>
      <c r="F31" s="61">
        <f>Tableau3425319[[#This Row],[Weighting]]*Tableau3425319[[#This Row],[Score (from 1 to 4)]]</f>
        <v>0</v>
      </c>
      <c r="G31" s="94"/>
      <c r="H31" s="94"/>
    </row>
    <row r="32" spans="1:8" ht="79.5" customHeight="1" x14ac:dyDescent="0.35">
      <c r="B32" s="165"/>
      <c r="C32" s="21" t="s">
        <v>32</v>
      </c>
      <c r="D32" s="92"/>
      <c r="E32" s="92">
        <v>3</v>
      </c>
      <c r="F32" s="96">
        <f>SUM(F26:F31)</f>
        <v>0</v>
      </c>
      <c r="G32" s="93"/>
      <c r="H32" s="93"/>
    </row>
    <row r="33" spans="2:18" ht="63" customHeight="1" x14ac:dyDescent="0.35">
      <c r="B33" s="165"/>
      <c r="C33" s="91" t="s">
        <v>33</v>
      </c>
      <c r="D33" s="61"/>
      <c r="E33" s="61">
        <v>3</v>
      </c>
      <c r="F33" s="61">
        <f>Tableau3425319[[#This Row],[Weighting]]*Tableau3425319[[#This Row],[Score (from 1 to 4)]]</f>
        <v>0</v>
      </c>
      <c r="G33" s="94"/>
      <c r="H33" s="94"/>
    </row>
    <row r="34" spans="2:18" ht="27" customHeight="1" thickBot="1" x14ac:dyDescent="0.4">
      <c r="B34" s="166"/>
      <c r="C34" s="97" t="s">
        <v>5</v>
      </c>
      <c r="D34" s="50"/>
      <c r="E34" s="50"/>
      <c r="F34" s="50">
        <f t="shared" ref="F34" si="0">SUM(F28:F33)</f>
        <v>0</v>
      </c>
      <c r="G34" s="51"/>
      <c r="H34" s="52"/>
    </row>
    <row r="35" spans="2:18" x14ac:dyDescent="0.35">
      <c r="C35" s="5"/>
      <c r="D35" s="2"/>
      <c r="E35" s="2"/>
      <c r="F35" s="2"/>
    </row>
    <row r="36" spans="2:18" ht="16" thickBot="1" x14ac:dyDescent="0.4">
      <c r="F36" s="11"/>
    </row>
    <row r="37" spans="2:18" ht="31" x14ac:dyDescent="0.35">
      <c r="B37" s="12" t="s">
        <v>15</v>
      </c>
      <c r="C37" s="13" t="s">
        <v>16</v>
      </c>
      <c r="D37" s="14" t="s">
        <v>21</v>
      </c>
      <c r="E37" s="15" t="s">
        <v>17</v>
      </c>
      <c r="F37" s="14" t="s">
        <v>18</v>
      </c>
      <c r="G37" s="15" t="s">
        <v>19</v>
      </c>
      <c r="H37" s="16" t="s">
        <v>20</v>
      </c>
    </row>
    <row r="38" spans="2:18" ht="58" x14ac:dyDescent="0.35">
      <c r="B38" s="149" t="s">
        <v>34</v>
      </c>
      <c r="C38" s="21" t="s">
        <v>35</v>
      </c>
      <c r="D38" s="22"/>
      <c r="E38" s="22">
        <v>1</v>
      </c>
      <c r="F38" s="22">
        <f>Tableau33827921[[#This Row],[Score (from 1 to 4)]]*Tableau33827921[[#This Row],[Weighting]]</f>
        <v>0</v>
      </c>
      <c r="G38" s="23"/>
      <c r="H38" s="23"/>
    </row>
    <row r="39" spans="2:18" ht="43.5" x14ac:dyDescent="0.35">
      <c r="B39" s="149"/>
      <c r="C39" s="17" t="s">
        <v>36</v>
      </c>
      <c r="D39" s="18"/>
      <c r="E39" s="18">
        <v>2</v>
      </c>
      <c r="F39" s="18">
        <f>Tableau33827921[[#This Row],[Score (from 1 to 4)]]*Tableau33827921[[#This Row],[Weighting]]</f>
        <v>0</v>
      </c>
      <c r="G39" s="19"/>
      <c r="H39" s="19"/>
    </row>
    <row r="40" spans="2:18" ht="64.5" customHeight="1" x14ac:dyDescent="0.35">
      <c r="B40" s="149"/>
      <c r="C40" s="21" t="s">
        <v>37</v>
      </c>
      <c r="D40" s="22"/>
      <c r="E40" s="22">
        <v>2</v>
      </c>
      <c r="F40" s="22">
        <f>Tableau33827921[[#This Row],[Score (from 1 to 4)]]*Tableau33827921[[#This Row],[Weighting]]</f>
        <v>0</v>
      </c>
      <c r="G40" s="23"/>
      <c r="H40" s="23"/>
    </row>
    <row r="41" spans="2:18" x14ac:dyDescent="0.35">
      <c r="B41" s="149"/>
      <c r="C41" s="130" t="s">
        <v>5</v>
      </c>
      <c r="D41" s="18"/>
      <c r="E41" s="18"/>
      <c r="F41" s="61">
        <f>SUM(F38:F40)</f>
        <v>0</v>
      </c>
      <c r="G41" s="19"/>
      <c r="H41" s="19"/>
    </row>
    <row r="42" spans="2:18" ht="74.150000000000006" customHeight="1" thickBot="1" x14ac:dyDescent="0.4">
      <c r="C42" s="2"/>
      <c r="D42" s="2"/>
      <c r="E42" s="2"/>
      <c r="F42" s="9"/>
      <c r="G42" s="8"/>
      <c r="H42" s="7"/>
    </row>
    <row r="43" spans="2:18" ht="54.5" customHeight="1" x14ac:dyDescent="0.35">
      <c r="B43" s="12" t="s">
        <v>15</v>
      </c>
      <c r="C43" s="13" t="s">
        <v>16</v>
      </c>
      <c r="D43" s="14" t="s">
        <v>21</v>
      </c>
      <c r="E43" s="15" t="s">
        <v>17</v>
      </c>
      <c r="F43" s="14" t="s">
        <v>18</v>
      </c>
      <c r="G43" s="15" t="s">
        <v>19</v>
      </c>
      <c r="H43" s="16" t="s">
        <v>20</v>
      </c>
    </row>
    <row r="44" spans="2:18" ht="29" x14ac:dyDescent="0.35">
      <c r="B44" s="149" t="s">
        <v>38</v>
      </c>
      <c r="C44" s="21" t="s">
        <v>39</v>
      </c>
      <c r="D44" s="22"/>
      <c r="E44" s="22">
        <v>1</v>
      </c>
      <c r="F44" s="22">
        <f>Tableau3386820[[#This Row],[Score (from 1 to 4)]]*Tableau3386820[[#This Row],[Weighting]]</f>
        <v>0</v>
      </c>
      <c r="G44" s="23"/>
      <c r="H44" s="23"/>
    </row>
    <row r="45" spans="2:18" ht="101.5" x14ac:dyDescent="0.35">
      <c r="B45" s="149"/>
      <c r="C45" s="17" t="s">
        <v>40</v>
      </c>
      <c r="D45" s="18"/>
      <c r="E45" s="61">
        <v>3</v>
      </c>
      <c r="F45" s="18">
        <f>Tableau3386820[[#This Row],[Score (from 1 to 4)]]*Tableau3386820[[#This Row],[Weighting]]</f>
        <v>0</v>
      </c>
      <c r="G45" s="19"/>
      <c r="H45" s="19"/>
    </row>
    <row r="46" spans="2:18" ht="43.5" x14ac:dyDescent="0.35">
      <c r="B46" s="149"/>
      <c r="C46" s="21" t="s">
        <v>41</v>
      </c>
      <c r="D46" s="22"/>
      <c r="E46" s="22">
        <v>2</v>
      </c>
      <c r="F46" s="22">
        <f>Tableau3386820[[#This Row],[Score (from 1 to 4)]]*Tableau3386820[[#This Row],[Weighting]]</f>
        <v>0</v>
      </c>
      <c r="G46" s="23"/>
      <c r="H46" s="23"/>
    </row>
    <row r="47" spans="2:18" ht="15.5" x14ac:dyDescent="0.35">
      <c r="B47" s="149"/>
      <c r="C47" s="17" t="s">
        <v>5</v>
      </c>
      <c r="D47" s="61"/>
      <c r="E47" s="61"/>
      <c r="F47" s="99">
        <f>SUM(Tableau3386820[Weighted Score])</f>
        <v>0</v>
      </c>
      <c r="G47" s="100"/>
      <c r="H47" s="101"/>
    </row>
    <row r="48" spans="2:18" x14ac:dyDescent="0.35">
      <c r="C48" s="5"/>
      <c r="D48" s="2"/>
      <c r="E48" s="2"/>
      <c r="F48" s="2"/>
      <c r="L48" s="47"/>
      <c r="M48" s="48"/>
      <c r="N48" s="27"/>
      <c r="O48" s="27"/>
      <c r="P48" s="27"/>
      <c r="Q48" s="25"/>
      <c r="R48" s="25"/>
    </row>
    <row r="50" spans="2:8" ht="26" x14ac:dyDescent="0.6">
      <c r="B50" s="62" t="s">
        <v>43</v>
      </c>
      <c r="C50" s="62"/>
    </row>
    <row r="51" spans="2:8" ht="15" thickBot="1" x14ac:dyDescent="0.4"/>
    <row r="52" spans="2:8" ht="31.5" thickBot="1" x14ac:dyDescent="0.4">
      <c r="B52" s="157" t="s">
        <v>118</v>
      </c>
      <c r="C52" s="179" t="s">
        <v>16</v>
      </c>
      <c r="D52" s="180" t="s">
        <v>21</v>
      </c>
      <c r="E52" s="181" t="s">
        <v>17</v>
      </c>
      <c r="F52" s="180" t="s">
        <v>18</v>
      </c>
      <c r="G52" s="181" t="s">
        <v>19</v>
      </c>
      <c r="H52" s="182" t="s">
        <v>20</v>
      </c>
    </row>
    <row r="53" spans="2:8" ht="42.5" thickTop="1" x14ac:dyDescent="0.35">
      <c r="B53" s="158"/>
      <c r="C53" s="102" t="s">
        <v>119</v>
      </c>
      <c r="D53" s="84"/>
      <c r="E53" s="103">
        <v>1</v>
      </c>
      <c r="F53" s="103">
        <f>D53*E53</f>
        <v>0</v>
      </c>
      <c r="G53" s="19"/>
      <c r="H53" s="20"/>
    </row>
    <row r="54" spans="2:8" ht="70" x14ac:dyDescent="0.35">
      <c r="B54" s="158"/>
      <c r="C54" s="104" t="s">
        <v>120</v>
      </c>
      <c r="D54" s="83"/>
      <c r="E54" s="105">
        <v>3</v>
      </c>
      <c r="F54" s="105">
        <f>D54*E54</f>
        <v>0</v>
      </c>
      <c r="G54" s="23"/>
      <c r="H54" s="24"/>
    </row>
    <row r="55" spans="2:8" x14ac:dyDescent="0.35">
      <c r="B55" s="158"/>
      <c r="C55" s="102" t="s">
        <v>121</v>
      </c>
      <c r="D55" s="84"/>
      <c r="E55" s="103">
        <v>2</v>
      </c>
      <c r="F55" s="103">
        <f>D55*E55</f>
        <v>0</v>
      </c>
      <c r="G55" s="19"/>
      <c r="H55" s="20"/>
    </row>
    <row r="56" spans="2:8" ht="28" x14ac:dyDescent="0.35">
      <c r="B56" s="158"/>
      <c r="C56" s="106" t="s">
        <v>122</v>
      </c>
      <c r="D56" s="83"/>
      <c r="E56" s="105">
        <v>3</v>
      </c>
      <c r="F56" s="105">
        <f>D56*E56</f>
        <v>0</v>
      </c>
      <c r="G56" s="23"/>
      <c r="H56" s="24"/>
    </row>
    <row r="57" spans="2:8" ht="25" customHeight="1" thickBot="1" x14ac:dyDescent="0.4">
      <c r="B57" s="159"/>
      <c r="C57" s="110" t="s">
        <v>5</v>
      </c>
      <c r="D57" s="107"/>
      <c r="E57" s="107"/>
      <c r="F57" s="108">
        <f>SUM(F53:F56)</f>
        <v>0</v>
      </c>
      <c r="G57" s="107"/>
      <c r="H57" s="109"/>
    </row>
    <row r="60" spans="2:8" ht="26" x14ac:dyDescent="0.6">
      <c r="B60" s="10" t="s">
        <v>45</v>
      </c>
    </row>
    <row r="61" spans="2:8" ht="15" thickBot="1" x14ac:dyDescent="0.4"/>
    <row r="62" spans="2:8" ht="31.5" thickBot="1" x14ac:dyDescent="0.4">
      <c r="B62" s="12"/>
      <c r="C62" s="119" t="s">
        <v>46</v>
      </c>
      <c r="D62" s="64" t="s">
        <v>47</v>
      </c>
      <c r="E62" s="172" t="s">
        <v>19</v>
      </c>
      <c r="F62" s="172"/>
      <c r="G62" s="172"/>
      <c r="H62" s="178" t="s">
        <v>20</v>
      </c>
    </row>
    <row r="63" spans="2:8" ht="56.5" customHeight="1" thickTop="1" x14ac:dyDescent="0.35">
      <c r="B63" s="169" t="s">
        <v>48</v>
      </c>
      <c r="C63" s="31" t="s">
        <v>49</v>
      </c>
      <c r="D63" s="32">
        <v>0</v>
      </c>
      <c r="E63" s="140"/>
      <c r="F63" s="140"/>
      <c r="G63" s="140"/>
      <c r="H63" s="34"/>
    </row>
    <row r="64" spans="2:8" ht="28" x14ac:dyDescent="0.35">
      <c r="B64" s="169"/>
      <c r="C64" s="35" t="s">
        <v>50</v>
      </c>
      <c r="D64" s="36"/>
      <c r="E64" s="139"/>
      <c r="F64" s="139"/>
      <c r="G64" s="139"/>
      <c r="H64" s="38"/>
    </row>
    <row r="65" spans="2:8" ht="28" x14ac:dyDescent="0.35">
      <c r="B65" s="169"/>
      <c r="C65" s="31" t="s">
        <v>51</v>
      </c>
      <c r="D65" s="32"/>
      <c r="E65" s="140"/>
      <c r="F65" s="140"/>
      <c r="G65" s="140"/>
      <c r="H65" s="34"/>
    </row>
    <row r="66" spans="2:8" ht="126" x14ac:dyDescent="0.35">
      <c r="B66" s="169"/>
      <c r="C66" s="35" t="s">
        <v>52</v>
      </c>
      <c r="D66" s="36"/>
      <c r="E66" s="139"/>
      <c r="F66" s="139"/>
      <c r="G66" s="139"/>
      <c r="H66" s="38"/>
    </row>
    <row r="67" spans="2:8" ht="87" customHeight="1" x14ac:dyDescent="0.35">
      <c r="B67" s="169"/>
      <c r="C67" s="31" t="s">
        <v>53</v>
      </c>
      <c r="D67" s="111"/>
      <c r="E67" s="162"/>
      <c r="F67" s="162"/>
      <c r="G67" s="162"/>
      <c r="H67" s="125"/>
    </row>
    <row r="68" spans="2:8" ht="32" customHeight="1" x14ac:dyDescent="0.35">
      <c r="B68" s="169"/>
      <c r="C68" s="35" t="s">
        <v>54</v>
      </c>
      <c r="D68" s="36"/>
      <c r="E68" s="139"/>
      <c r="F68" s="139"/>
      <c r="G68" s="139"/>
      <c r="H68" s="38"/>
    </row>
    <row r="69" spans="2:8" ht="15" thickBot="1" x14ac:dyDescent="0.4">
      <c r="B69" s="170"/>
      <c r="C69" s="126" t="s">
        <v>5</v>
      </c>
      <c r="D69" s="42">
        <f>SUM(D63:D68)</f>
        <v>0</v>
      </c>
      <c r="E69" s="173"/>
      <c r="F69" s="174"/>
      <c r="G69" s="175"/>
      <c r="H69" s="46"/>
    </row>
    <row r="70" spans="2:8" ht="26.5" thickBot="1" x14ac:dyDescent="0.65">
      <c r="B70" s="10"/>
      <c r="C70" s="39"/>
      <c r="D70" s="40"/>
      <c r="E70" s="41"/>
      <c r="H70" s="41"/>
    </row>
    <row r="71" spans="2:8" ht="35.5" customHeight="1" thickBot="1" x14ac:dyDescent="0.4">
      <c r="B71" s="12"/>
      <c r="C71" s="119" t="s">
        <v>46</v>
      </c>
      <c r="D71" s="64" t="s">
        <v>47</v>
      </c>
      <c r="E71" s="172" t="s">
        <v>19</v>
      </c>
      <c r="F71" s="172"/>
      <c r="G71" s="172"/>
      <c r="H71" s="178" t="s">
        <v>20</v>
      </c>
    </row>
    <row r="72" spans="2:8" ht="88.5" customHeight="1" thickTop="1" x14ac:dyDescent="0.35">
      <c r="B72" s="149" t="s">
        <v>55</v>
      </c>
      <c r="C72" s="31" t="s">
        <v>56</v>
      </c>
      <c r="D72" s="32">
        <v>0</v>
      </c>
      <c r="E72" s="140"/>
      <c r="F72" s="140"/>
      <c r="G72" s="140"/>
      <c r="H72" s="33"/>
    </row>
    <row r="73" spans="2:8" ht="28" x14ac:dyDescent="0.35">
      <c r="B73" s="149"/>
      <c r="C73" s="35" t="s">
        <v>57</v>
      </c>
      <c r="D73" s="36"/>
      <c r="E73" s="139"/>
      <c r="F73" s="139"/>
      <c r="G73" s="139"/>
      <c r="H73" s="37"/>
    </row>
    <row r="74" spans="2:8" ht="74.5" customHeight="1" x14ac:dyDescent="0.35">
      <c r="B74" s="149"/>
      <c r="C74" s="31" t="s">
        <v>58</v>
      </c>
      <c r="D74" s="32"/>
      <c r="E74" s="140"/>
      <c r="F74" s="140"/>
      <c r="G74" s="140"/>
      <c r="H74" s="33"/>
    </row>
    <row r="75" spans="2:8" ht="28" x14ac:dyDescent="0.35">
      <c r="B75" s="149"/>
      <c r="C75" s="35" t="s">
        <v>59</v>
      </c>
      <c r="D75" s="36"/>
      <c r="E75" s="139"/>
      <c r="F75" s="139"/>
      <c r="G75" s="139"/>
      <c r="H75" s="37"/>
    </row>
    <row r="76" spans="2:8" x14ac:dyDescent="0.35">
      <c r="B76" s="149"/>
      <c r="C76" s="31" t="s">
        <v>60</v>
      </c>
      <c r="D76" s="32"/>
      <c r="E76" s="140"/>
      <c r="F76" s="140"/>
      <c r="G76" s="140"/>
      <c r="H76" s="33"/>
    </row>
    <row r="77" spans="2:8" ht="26.15" customHeight="1" x14ac:dyDescent="0.35">
      <c r="B77" s="149"/>
      <c r="C77" s="112" t="s">
        <v>5</v>
      </c>
      <c r="D77" s="113">
        <f>SUM(D72:D76)</f>
        <v>0</v>
      </c>
      <c r="E77" s="148"/>
      <c r="F77" s="148"/>
      <c r="G77" s="148"/>
      <c r="H77" s="114"/>
    </row>
    <row r="78" spans="2:8" ht="15" thickBot="1" x14ac:dyDescent="0.4">
      <c r="B78" s="63"/>
      <c r="C78" s="65"/>
      <c r="D78" s="66"/>
      <c r="E78" s="67"/>
      <c r="F78" s="68"/>
      <c r="G78" s="68"/>
      <c r="H78" s="67"/>
    </row>
    <row r="79" spans="2:8" ht="49.5" customHeight="1" thickBot="1" x14ac:dyDescent="0.4">
      <c r="B79" s="44"/>
      <c r="C79" s="119" t="s">
        <v>46</v>
      </c>
      <c r="D79" s="64" t="s">
        <v>47</v>
      </c>
      <c r="E79" s="172" t="s">
        <v>19</v>
      </c>
      <c r="F79" s="172"/>
      <c r="G79" s="172"/>
      <c r="H79" s="178" t="s">
        <v>20</v>
      </c>
    </row>
    <row r="80" spans="2:8" ht="28.5" thickTop="1" x14ac:dyDescent="0.35">
      <c r="B80" s="168" t="s">
        <v>61</v>
      </c>
      <c r="C80" s="35" t="s">
        <v>62</v>
      </c>
      <c r="D80" s="36"/>
      <c r="E80" s="139"/>
      <c r="F80" s="139"/>
      <c r="G80" s="139"/>
      <c r="H80" s="38"/>
    </row>
    <row r="81" spans="1:10" ht="56" x14ac:dyDescent="0.35">
      <c r="B81" s="169"/>
      <c r="C81" s="31" t="s">
        <v>63</v>
      </c>
      <c r="D81" s="32"/>
      <c r="E81" s="140"/>
      <c r="F81" s="140"/>
      <c r="G81" s="140"/>
      <c r="H81" s="34"/>
    </row>
    <row r="82" spans="1:10" ht="46.5" customHeight="1" x14ac:dyDescent="0.35">
      <c r="B82" s="169"/>
      <c r="C82" s="35" t="s">
        <v>64</v>
      </c>
      <c r="D82" s="36"/>
      <c r="E82" s="139"/>
      <c r="F82" s="139"/>
      <c r="G82" s="139"/>
      <c r="H82" s="38"/>
    </row>
    <row r="83" spans="1:10" ht="31" customHeight="1" x14ac:dyDescent="0.35">
      <c r="B83" s="169"/>
      <c r="C83" s="31" t="s">
        <v>65</v>
      </c>
      <c r="D83" s="32"/>
      <c r="E83" s="140"/>
      <c r="F83" s="140"/>
      <c r="G83" s="140"/>
      <c r="H83" s="34"/>
    </row>
    <row r="84" spans="1:10" ht="43" customHeight="1" x14ac:dyDescent="0.35">
      <c r="B84" s="169"/>
      <c r="C84" s="35" t="s">
        <v>66</v>
      </c>
      <c r="D84" s="36"/>
      <c r="E84" s="139"/>
      <c r="F84" s="139"/>
      <c r="G84" s="139"/>
      <c r="H84" s="38"/>
    </row>
    <row r="85" spans="1:10" ht="103" customHeight="1" thickBot="1" x14ac:dyDescent="0.4">
      <c r="B85" s="170"/>
      <c r="C85" s="43" t="s">
        <v>67</v>
      </c>
      <c r="D85" s="42"/>
      <c r="E85" s="176"/>
      <c r="F85" s="176"/>
      <c r="G85" s="176"/>
      <c r="H85" s="46"/>
    </row>
    <row r="86" spans="1:10" x14ac:dyDescent="0.35">
      <c r="B86" s="63"/>
      <c r="C86" s="122" t="s">
        <v>5</v>
      </c>
      <c r="D86" s="123">
        <f>SUM(D80:D85)</f>
        <v>0</v>
      </c>
      <c r="E86" s="171"/>
      <c r="F86" s="171"/>
      <c r="G86" s="171"/>
      <c r="H86" s="124"/>
    </row>
    <row r="87" spans="1:10" ht="15" thickBot="1" x14ac:dyDescent="0.4">
      <c r="B87" s="47"/>
      <c r="C87" s="48"/>
      <c r="D87" s="27"/>
      <c r="E87" s="25"/>
      <c r="H87" s="25"/>
    </row>
    <row r="88" spans="1:10" ht="48" customHeight="1" thickBot="1" x14ac:dyDescent="0.4">
      <c r="B88" s="44"/>
      <c r="C88" s="119" t="s">
        <v>46</v>
      </c>
      <c r="D88" s="64" t="s">
        <v>47</v>
      </c>
      <c r="E88" s="172" t="s">
        <v>19</v>
      </c>
      <c r="F88" s="172"/>
      <c r="G88" s="172"/>
      <c r="H88" s="178" t="s">
        <v>20</v>
      </c>
    </row>
    <row r="89" spans="1:10" ht="83.15" customHeight="1" thickTop="1" x14ac:dyDescent="0.35">
      <c r="B89" s="160" t="s">
        <v>68</v>
      </c>
      <c r="C89" s="45" t="s">
        <v>69</v>
      </c>
      <c r="D89" s="115"/>
      <c r="E89" s="143"/>
      <c r="F89" s="143"/>
      <c r="G89" s="143"/>
      <c r="H89" s="116"/>
    </row>
    <row r="90" spans="1:10" ht="90.65" customHeight="1" thickBot="1" x14ac:dyDescent="0.4">
      <c r="B90" s="161"/>
      <c r="C90" s="43" t="s">
        <v>70</v>
      </c>
      <c r="D90" s="117"/>
      <c r="E90" s="142"/>
      <c r="F90" s="142"/>
      <c r="G90" s="142"/>
      <c r="H90" s="118"/>
    </row>
    <row r="91" spans="1:10" x14ac:dyDescent="0.35">
      <c r="C91" s="35" t="s">
        <v>5</v>
      </c>
      <c r="D91" s="36">
        <f>D89+D90</f>
        <v>0</v>
      </c>
      <c r="E91" s="139"/>
      <c r="F91" s="139"/>
      <c r="G91" s="139"/>
      <c r="H91" s="37"/>
    </row>
    <row r="94" spans="1:10" x14ac:dyDescent="0.35">
      <c r="A94" s="25"/>
      <c r="B94" s="25"/>
      <c r="C94" s="25"/>
      <c r="D94" s="25"/>
      <c r="E94" s="67"/>
      <c r="F94" s="141"/>
      <c r="G94" s="141"/>
      <c r="H94" s="141"/>
      <c r="I94" s="141"/>
      <c r="J94" s="120"/>
    </row>
    <row r="95" spans="1:10" ht="30.65" customHeight="1" x14ac:dyDescent="0.35">
      <c r="B95" s="69" t="s">
        <v>42</v>
      </c>
      <c r="C95" s="70"/>
      <c r="D95" s="71"/>
      <c r="E95" s="72">
        <f>Tableau3364218[[#Totals],[Weighted Score]]+F34+Tableau33827921[[#Totals],[Weighted Score]]+Tableau3386820[[#Totals],[Weighted Score]]</f>
        <v>0</v>
      </c>
      <c r="F95" s="120"/>
      <c r="G95" s="67"/>
      <c r="H95" s="74"/>
      <c r="I95" s="74"/>
      <c r="J95" s="67"/>
    </row>
    <row r="96" spans="1:10" ht="34.5" customHeight="1" x14ac:dyDescent="0.35">
      <c r="B96" s="77" t="s">
        <v>73</v>
      </c>
      <c r="C96" s="78"/>
      <c r="D96" s="79"/>
      <c r="E96" s="72">
        <f>F57</f>
        <v>0</v>
      </c>
      <c r="F96" s="67"/>
      <c r="G96" s="67"/>
      <c r="H96" s="74"/>
      <c r="I96" s="75"/>
      <c r="J96" s="75"/>
    </row>
    <row r="97" spans="2:10" ht="30.65" customHeight="1" x14ac:dyDescent="0.35">
      <c r="B97" s="77" t="s">
        <v>71</v>
      </c>
      <c r="C97" s="78"/>
      <c r="D97" s="79"/>
      <c r="E97" s="72">
        <f>D69+D77+D86+D91</f>
        <v>0</v>
      </c>
      <c r="F97" s="67"/>
      <c r="G97" s="67"/>
      <c r="H97" s="67"/>
      <c r="I97" s="75"/>
      <c r="J97" s="75"/>
    </row>
    <row r="98" spans="2:10" ht="27.65" customHeight="1" x14ac:dyDescent="0.35">
      <c r="B98" s="55" t="s">
        <v>72</v>
      </c>
      <c r="C98" s="56"/>
      <c r="D98" s="57"/>
      <c r="E98" s="72">
        <f>SUM(E95:E97)</f>
        <v>0</v>
      </c>
      <c r="F98" s="67"/>
      <c r="G98" s="67"/>
      <c r="H98" s="74"/>
      <c r="I98" s="75"/>
      <c r="J98" s="75"/>
    </row>
    <row r="101" spans="2:10" ht="32.5" customHeight="1" x14ac:dyDescent="0.35">
      <c r="B101" s="145" t="s">
        <v>74</v>
      </c>
      <c r="C101" s="146"/>
      <c r="D101" s="147"/>
      <c r="E101" s="82">
        <f>E95+E96</f>
        <v>0</v>
      </c>
    </row>
    <row r="102" spans="2:10" ht="71.5" customHeight="1" x14ac:dyDescent="0.35">
      <c r="B102" s="121" t="s">
        <v>75</v>
      </c>
      <c r="C102" s="146" t="s">
        <v>76</v>
      </c>
      <c r="D102" s="147"/>
      <c r="E102" s="81" t="s">
        <v>77</v>
      </c>
    </row>
    <row r="103" spans="2:10" ht="28.5" customHeight="1" x14ac:dyDescent="0.35">
      <c r="B103" s="133" t="s">
        <v>78</v>
      </c>
      <c r="C103" s="183" t="s">
        <v>102</v>
      </c>
      <c r="D103" s="184"/>
      <c r="E103" s="59"/>
    </row>
    <row r="104" spans="2:10" ht="28.5" customHeight="1" x14ac:dyDescent="0.35">
      <c r="B104" s="134"/>
      <c r="C104" s="183" t="s">
        <v>103</v>
      </c>
      <c r="D104" s="184"/>
      <c r="E104" s="59"/>
    </row>
    <row r="105" spans="2:10" ht="28.5" customHeight="1" x14ac:dyDescent="0.35">
      <c r="B105" s="133" t="s">
        <v>79</v>
      </c>
      <c r="C105" s="183" t="s">
        <v>104</v>
      </c>
      <c r="D105" s="184"/>
      <c r="E105" s="59"/>
    </row>
    <row r="106" spans="2:10" ht="28.5" customHeight="1" x14ac:dyDescent="0.35">
      <c r="B106" s="134"/>
      <c r="C106" s="183" t="s">
        <v>105</v>
      </c>
      <c r="D106" s="184"/>
      <c r="E106" s="59"/>
    </row>
    <row r="107" spans="2:10" ht="38" customHeight="1" x14ac:dyDescent="0.35">
      <c r="B107" s="133" t="s">
        <v>80</v>
      </c>
      <c r="C107" s="183" t="s">
        <v>106</v>
      </c>
      <c r="D107" s="184"/>
      <c r="E107" s="59"/>
    </row>
    <row r="108" spans="2:10" ht="30.65" customHeight="1" x14ac:dyDescent="0.35">
      <c r="B108" s="134"/>
      <c r="C108" s="183" t="s">
        <v>107</v>
      </c>
      <c r="D108" s="184"/>
      <c r="E108" s="59"/>
    </row>
    <row r="109" spans="2:10" ht="29.15" customHeight="1" x14ac:dyDescent="0.35">
      <c r="B109" s="25"/>
      <c r="C109" s="25"/>
      <c r="D109" s="25"/>
      <c r="E109" s="25"/>
      <c r="F109" s="25"/>
      <c r="G109" s="25"/>
      <c r="H109" s="76"/>
    </row>
    <row r="110" spans="2:10" x14ac:dyDescent="0.35">
      <c r="B110" s="25"/>
      <c r="C110" s="30"/>
      <c r="D110" s="27"/>
      <c r="E110" s="27"/>
      <c r="F110" s="27"/>
      <c r="G110" s="25"/>
      <c r="H110" s="25"/>
    </row>
    <row r="111" spans="2:10" ht="15" customHeight="1" x14ac:dyDescent="0.35">
      <c r="B111" s="135" t="s">
        <v>87</v>
      </c>
      <c r="C111" s="138"/>
      <c r="D111" s="138"/>
      <c r="E111" s="138"/>
      <c r="F111" s="138"/>
      <c r="G111" s="138"/>
      <c r="H111" s="138"/>
    </row>
    <row r="112" spans="2:10" x14ac:dyDescent="0.35">
      <c r="B112" s="136"/>
      <c r="C112" s="138"/>
      <c r="D112" s="138"/>
      <c r="E112" s="138"/>
      <c r="F112" s="138"/>
      <c r="G112" s="138"/>
      <c r="H112" s="138"/>
    </row>
    <row r="113" spans="2:8" x14ac:dyDescent="0.35">
      <c r="B113" s="136"/>
      <c r="C113" s="138"/>
      <c r="D113" s="138"/>
      <c r="E113" s="138"/>
      <c r="F113" s="138"/>
      <c r="G113" s="138"/>
      <c r="H113" s="138"/>
    </row>
    <row r="114" spans="2:8" x14ac:dyDescent="0.35">
      <c r="B114" s="136"/>
      <c r="C114" s="138"/>
      <c r="D114" s="138"/>
      <c r="E114" s="138"/>
      <c r="F114" s="138"/>
      <c r="G114" s="138"/>
      <c r="H114" s="138"/>
    </row>
    <row r="115" spans="2:8" x14ac:dyDescent="0.35">
      <c r="B115" s="137"/>
      <c r="C115" s="138"/>
      <c r="D115" s="138"/>
      <c r="E115" s="138"/>
      <c r="F115" s="138"/>
      <c r="G115" s="138"/>
      <c r="H115" s="138"/>
    </row>
    <row r="116" spans="2:8" ht="15.75" customHeight="1" x14ac:dyDescent="0.35">
      <c r="B116" s="25"/>
      <c r="C116" s="30"/>
      <c r="D116" s="27"/>
      <c r="E116" s="27"/>
      <c r="F116" s="27"/>
      <c r="G116" s="25"/>
      <c r="H116" s="25"/>
    </row>
    <row r="117" spans="2:8" x14ac:dyDescent="0.35">
      <c r="B117" s="25"/>
      <c r="C117" s="30"/>
      <c r="D117" s="27"/>
      <c r="E117" s="27"/>
      <c r="F117" s="27"/>
      <c r="G117" s="25"/>
      <c r="H117" s="25"/>
    </row>
    <row r="118" spans="2:8" ht="22.5" customHeight="1" x14ac:dyDescent="0.35">
      <c r="B118" s="54" t="s">
        <v>88</v>
      </c>
      <c r="C118" s="132"/>
      <c r="D118" s="132"/>
      <c r="E118" s="132"/>
      <c r="F118" s="132"/>
      <c r="G118" s="132"/>
      <c r="H118" s="132"/>
    </row>
    <row r="119" spans="2:8" ht="20.25" customHeight="1" x14ac:dyDescent="0.35">
      <c r="B119" s="54" t="s">
        <v>89</v>
      </c>
      <c r="C119" s="132"/>
      <c r="D119" s="132"/>
      <c r="E119" s="132"/>
      <c r="F119" s="132"/>
      <c r="G119" s="132"/>
      <c r="H119" s="132"/>
    </row>
    <row r="120" spans="2:8" ht="18" customHeight="1" x14ac:dyDescent="0.35">
      <c r="B120" s="54" t="s">
        <v>3</v>
      </c>
      <c r="C120" s="132"/>
      <c r="D120" s="132"/>
      <c r="E120" s="132"/>
      <c r="F120" s="132"/>
      <c r="G120" s="132"/>
      <c r="H120" s="132"/>
    </row>
    <row r="121" spans="2:8" ht="15.75" customHeight="1" x14ac:dyDescent="0.35">
      <c r="B121" s="54" t="s">
        <v>90</v>
      </c>
      <c r="C121" s="132"/>
      <c r="D121" s="132"/>
      <c r="E121" s="132"/>
      <c r="F121" s="132"/>
      <c r="G121" s="132"/>
      <c r="H121" s="132"/>
    </row>
    <row r="122" spans="2:8" ht="25" customHeight="1" x14ac:dyDescent="0.35">
      <c r="B122" s="54" t="s">
        <v>91</v>
      </c>
      <c r="C122" s="132"/>
      <c r="D122" s="132"/>
      <c r="E122" s="132"/>
      <c r="F122" s="132"/>
      <c r="G122" s="132"/>
      <c r="H122" s="132"/>
    </row>
    <row r="123" spans="2:8" ht="25" customHeight="1" x14ac:dyDescent="0.35">
      <c r="B123" s="54" t="s">
        <v>0</v>
      </c>
      <c r="C123" s="132"/>
      <c r="D123" s="132"/>
      <c r="E123" s="132"/>
      <c r="F123" s="132"/>
      <c r="G123" s="132"/>
      <c r="H123" s="132"/>
    </row>
    <row r="124" spans="2:8" ht="87" customHeight="1" x14ac:dyDescent="0.35">
      <c r="B124" s="58" t="s">
        <v>92</v>
      </c>
      <c r="C124" s="144" t="s">
        <v>93</v>
      </c>
      <c r="D124" s="144"/>
      <c r="E124" s="144"/>
      <c r="F124" s="144"/>
      <c r="G124" s="144"/>
      <c r="H124" s="144"/>
    </row>
    <row r="125" spans="2:8" ht="50.15" customHeight="1" x14ac:dyDescent="0.35">
      <c r="B125" s="54" t="s">
        <v>1</v>
      </c>
      <c r="C125" s="132"/>
      <c r="D125" s="132"/>
      <c r="E125" s="132"/>
      <c r="F125" s="132"/>
      <c r="G125" s="132"/>
      <c r="H125" s="132"/>
    </row>
    <row r="126" spans="2:8" x14ac:dyDescent="0.35">
      <c r="B126" s="25"/>
      <c r="C126" s="25"/>
      <c r="D126" s="25"/>
      <c r="E126" s="25"/>
      <c r="F126" s="25"/>
      <c r="G126" s="25"/>
      <c r="H126" s="25"/>
    </row>
  </sheetData>
  <mergeCells count="76">
    <mergeCell ref="C122:H122"/>
    <mergeCell ref="C123:H123"/>
    <mergeCell ref="C124:H124"/>
    <mergeCell ref="C125:H125"/>
    <mergeCell ref="B111:B115"/>
    <mergeCell ref="C111:H115"/>
    <mergeCell ref="C118:H118"/>
    <mergeCell ref="C119:H119"/>
    <mergeCell ref="C120:H120"/>
    <mergeCell ref="C121:H121"/>
    <mergeCell ref="B105:B106"/>
    <mergeCell ref="C105:D105"/>
    <mergeCell ref="C106:D106"/>
    <mergeCell ref="B107:B108"/>
    <mergeCell ref="C107:D107"/>
    <mergeCell ref="C108:D108"/>
    <mergeCell ref="F94:G94"/>
    <mergeCell ref="H94:I94"/>
    <mergeCell ref="B101:D101"/>
    <mergeCell ref="C102:D102"/>
    <mergeCell ref="B103:B104"/>
    <mergeCell ref="C103:D103"/>
    <mergeCell ref="C104:D104"/>
    <mergeCell ref="E86:G86"/>
    <mergeCell ref="E88:G88"/>
    <mergeCell ref="B89:B90"/>
    <mergeCell ref="E89:G89"/>
    <mergeCell ref="E90:G90"/>
    <mergeCell ref="E91:G91"/>
    <mergeCell ref="E79:G79"/>
    <mergeCell ref="B80:B85"/>
    <mergeCell ref="E80:G80"/>
    <mergeCell ref="E81:G81"/>
    <mergeCell ref="E82:G82"/>
    <mergeCell ref="E83:G83"/>
    <mergeCell ref="E84:G84"/>
    <mergeCell ref="E85:G85"/>
    <mergeCell ref="E68:G68"/>
    <mergeCell ref="E69:G69"/>
    <mergeCell ref="E71:G71"/>
    <mergeCell ref="B72:B77"/>
    <mergeCell ref="E72:G72"/>
    <mergeCell ref="E73:G73"/>
    <mergeCell ref="E74:G74"/>
    <mergeCell ref="E75:G75"/>
    <mergeCell ref="E76:G76"/>
    <mergeCell ref="E77:G77"/>
    <mergeCell ref="B38:B41"/>
    <mergeCell ref="B44:B47"/>
    <mergeCell ref="B52:B57"/>
    <mergeCell ref="E62:G62"/>
    <mergeCell ref="B63:B69"/>
    <mergeCell ref="E63:G63"/>
    <mergeCell ref="E64:G64"/>
    <mergeCell ref="E65:G65"/>
    <mergeCell ref="E66:G66"/>
    <mergeCell ref="E67:G67"/>
    <mergeCell ref="A10:B10"/>
    <mergeCell ref="C10:H10"/>
    <mergeCell ref="B12:H12"/>
    <mergeCell ref="A14:H15"/>
    <mergeCell ref="B21:B25"/>
    <mergeCell ref="B28:B34"/>
    <mergeCell ref="A7:B7"/>
    <mergeCell ref="C7:H7"/>
    <mergeCell ref="A8:B8"/>
    <mergeCell ref="C8:H8"/>
    <mergeCell ref="A9:B9"/>
    <mergeCell ref="C9:H9"/>
    <mergeCell ref="A2:H2"/>
    <mergeCell ref="A4:B4"/>
    <mergeCell ref="C4:H4"/>
    <mergeCell ref="A5:B5"/>
    <mergeCell ref="C5:H5"/>
    <mergeCell ref="A6:B6"/>
    <mergeCell ref="C6:H6"/>
  </mergeCells>
  <pageMargins left="0.7" right="0.7" top="0.75" bottom="0.75" header="0.3" footer="0.3"/>
  <pageSetup paperSize="9" orientation="portrait" r:id="rId1"/>
  <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3D6C0-5EC6-4DCD-AE71-87A08659F126}">
  <dimension ref="A1:R127"/>
  <sheetViews>
    <sheetView zoomScale="110" zoomScaleNormal="110" workbookViewId="0">
      <selection activeCell="C109" sqref="C109:D109"/>
    </sheetView>
  </sheetViews>
  <sheetFormatPr baseColWidth="10" defaultRowHeight="14.5" x14ac:dyDescent="0.35"/>
  <cols>
    <col min="1" max="1" width="27.7265625" customWidth="1"/>
    <col min="2" max="2" width="25.453125" customWidth="1"/>
    <col min="3" max="3" width="61.26953125" customWidth="1"/>
    <col min="4" max="4" width="13" customWidth="1"/>
    <col min="5" max="5" width="18.1796875" customWidth="1"/>
    <col min="6" max="6" width="14.7265625" customWidth="1"/>
    <col min="7" max="7" width="15.7265625" customWidth="1"/>
    <col min="8" max="8" width="16.6328125" customWidth="1"/>
    <col min="13" max="13" width="65" customWidth="1"/>
  </cols>
  <sheetData>
    <row r="1" spans="1:8" ht="110" customHeight="1" x14ac:dyDescent="0.35"/>
    <row r="2" spans="1:8" ht="26" customHeight="1" x14ac:dyDescent="0.35">
      <c r="A2" s="150" t="s">
        <v>108</v>
      </c>
      <c r="B2" s="150"/>
      <c r="C2" s="150"/>
      <c r="D2" s="150"/>
      <c r="E2" s="150"/>
      <c r="F2" s="150"/>
      <c r="G2" s="150"/>
      <c r="H2" s="150"/>
    </row>
    <row r="3" spans="1:8" x14ac:dyDescent="0.35">
      <c r="A3" s="25"/>
      <c r="B3" s="26"/>
      <c r="C3" s="27"/>
      <c r="D3" s="27"/>
      <c r="E3" s="27"/>
      <c r="F3" s="25"/>
      <c r="G3" s="25"/>
      <c r="H3" s="25"/>
    </row>
    <row r="4" spans="1:8" x14ac:dyDescent="0.35">
      <c r="A4" s="152" t="s">
        <v>6</v>
      </c>
      <c r="B4" s="153"/>
      <c r="C4" s="151"/>
      <c r="D4" s="151"/>
      <c r="E4" s="151"/>
      <c r="F4" s="151"/>
      <c r="G4" s="151"/>
      <c r="H4" s="151"/>
    </row>
    <row r="5" spans="1:8" x14ac:dyDescent="0.35">
      <c r="A5" s="152" t="s">
        <v>7</v>
      </c>
      <c r="B5" s="153"/>
      <c r="C5" s="151"/>
      <c r="D5" s="151"/>
      <c r="E5" s="151"/>
      <c r="F5" s="151"/>
      <c r="G5" s="151"/>
      <c r="H5" s="151"/>
    </row>
    <row r="6" spans="1:8" x14ac:dyDescent="0.35">
      <c r="A6" s="152" t="s">
        <v>2</v>
      </c>
      <c r="B6" s="153"/>
      <c r="C6" s="151"/>
      <c r="D6" s="151"/>
      <c r="E6" s="151"/>
      <c r="F6" s="151"/>
      <c r="G6" s="151"/>
      <c r="H6" s="151"/>
    </row>
    <row r="7" spans="1:8" x14ac:dyDescent="0.35">
      <c r="A7" s="152" t="s">
        <v>8</v>
      </c>
      <c r="B7" s="153"/>
      <c r="C7" s="151"/>
      <c r="D7" s="151"/>
      <c r="E7" s="151"/>
      <c r="F7" s="151"/>
      <c r="G7" s="151"/>
      <c r="H7" s="151"/>
    </row>
    <row r="8" spans="1:8" x14ac:dyDescent="0.35">
      <c r="A8" s="152" t="s">
        <v>9</v>
      </c>
      <c r="B8" s="153"/>
      <c r="C8" s="151"/>
      <c r="D8" s="151"/>
      <c r="E8" s="151"/>
      <c r="F8" s="151"/>
      <c r="G8" s="151"/>
      <c r="H8" s="151"/>
    </row>
    <row r="9" spans="1:8" ht="30.75" customHeight="1" x14ac:dyDescent="0.35">
      <c r="A9" s="154" t="s">
        <v>10</v>
      </c>
      <c r="B9" s="155"/>
      <c r="C9" s="151"/>
      <c r="D9" s="151"/>
      <c r="E9" s="151"/>
      <c r="F9" s="151"/>
      <c r="G9" s="151"/>
      <c r="H9" s="151"/>
    </row>
    <row r="10" spans="1:8" ht="19" customHeight="1" x14ac:dyDescent="0.35">
      <c r="A10" s="152" t="s">
        <v>11</v>
      </c>
      <c r="B10" s="153"/>
      <c r="C10" s="151"/>
      <c r="D10" s="151"/>
      <c r="E10" s="151"/>
      <c r="F10" s="151"/>
      <c r="G10" s="151"/>
      <c r="H10" s="151"/>
    </row>
    <row r="11" spans="1:8" x14ac:dyDescent="0.35">
      <c r="A11" s="25"/>
      <c r="B11" s="26"/>
      <c r="C11" s="27"/>
      <c r="D11" s="27"/>
      <c r="E11" s="27"/>
      <c r="F11" s="25"/>
      <c r="G11" s="25"/>
      <c r="H11" s="25"/>
    </row>
    <row r="12" spans="1:8" ht="90" customHeight="1" x14ac:dyDescent="0.35">
      <c r="A12" s="28"/>
      <c r="B12" s="156" t="s">
        <v>12</v>
      </c>
      <c r="C12" s="156"/>
      <c r="D12" s="156"/>
      <c r="E12" s="156"/>
      <c r="F12" s="156"/>
      <c r="G12" s="156"/>
      <c r="H12" s="156"/>
    </row>
    <row r="13" spans="1:8" ht="29.25" customHeight="1" x14ac:dyDescent="0.35">
      <c r="A13" s="28"/>
      <c r="B13" s="29"/>
      <c r="C13" s="29"/>
      <c r="D13" s="29"/>
      <c r="E13" s="29"/>
      <c r="F13" s="29"/>
      <c r="G13" s="29"/>
      <c r="H13" s="25"/>
    </row>
    <row r="14" spans="1:8" ht="31.5" customHeight="1" x14ac:dyDescent="0.35">
      <c r="A14" s="177" t="s">
        <v>13</v>
      </c>
      <c r="B14" s="177"/>
      <c r="C14" s="177"/>
      <c r="D14" s="177"/>
      <c r="E14" s="177"/>
      <c r="F14" s="177"/>
      <c r="G14" s="177"/>
      <c r="H14" s="177"/>
    </row>
    <row r="15" spans="1:8" ht="177.65" customHeight="1" x14ac:dyDescent="0.35">
      <c r="A15" s="177"/>
      <c r="B15" s="177"/>
      <c r="C15" s="177"/>
      <c r="D15" s="177"/>
      <c r="E15" s="177"/>
      <c r="F15" s="177"/>
      <c r="G15" s="177"/>
      <c r="H15" s="177"/>
    </row>
    <row r="16" spans="1:8" x14ac:dyDescent="0.35">
      <c r="C16" s="1"/>
      <c r="D16" s="2"/>
      <c r="E16" s="2"/>
      <c r="F16" s="2"/>
    </row>
    <row r="17" spans="1:8" x14ac:dyDescent="0.35">
      <c r="C17" s="1"/>
      <c r="D17" s="2"/>
      <c r="E17" s="2"/>
      <c r="F17" s="2"/>
    </row>
    <row r="18" spans="1:8" ht="26" x14ac:dyDescent="0.6">
      <c r="B18" s="10" t="s">
        <v>14</v>
      </c>
      <c r="C18" s="4"/>
      <c r="D18" s="6"/>
      <c r="E18" s="6"/>
      <c r="F18" s="6"/>
      <c r="G18" s="3"/>
      <c r="H18" s="3"/>
    </row>
    <row r="19" spans="1:8" ht="26.5" thickBot="1" x14ac:dyDescent="0.65">
      <c r="B19" s="3"/>
      <c r="C19" s="4"/>
      <c r="D19" s="6"/>
      <c r="E19" s="6"/>
      <c r="F19" s="6"/>
      <c r="G19" s="3"/>
      <c r="H19" s="3"/>
    </row>
    <row r="20" spans="1:8" ht="69" customHeight="1" x14ac:dyDescent="0.35">
      <c r="A20" s="2"/>
      <c r="B20" s="12" t="s">
        <v>15</v>
      </c>
      <c r="C20" s="13" t="s">
        <v>16</v>
      </c>
      <c r="D20" s="14" t="s">
        <v>21</v>
      </c>
      <c r="E20" s="15" t="s">
        <v>17</v>
      </c>
      <c r="F20" s="14" t="s">
        <v>18</v>
      </c>
      <c r="G20" s="15" t="s">
        <v>19</v>
      </c>
      <c r="H20" s="16" t="s">
        <v>20</v>
      </c>
    </row>
    <row r="21" spans="1:8" ht="135" customHeight="1" x14ac:dyDescent="0.35">
      <c r="B21" s="167" t="s">
        <v>23</v>
      </c>
      <c r="C21" s="87" t="s">
        <v>22</v>
      </c>
      <c r="D21" s="88"/>
      <c r="E21" s="88">
        <v>2</v>
      </c>
      <c r="F21" s="88">
        <f>Tableau3364222[[#This Row],[Weighting]]*Tableau3364222[[#This Row],[Score (from 1 to 4)]]</f>
        <v>0</v>
      </c>
      <c r="G21" s="89"/>
      <c r="H21" s="90"/>
    </row>
    <row r="22" spans="1:8" ht="58.5" customHeight="1" x14ac:dyDescent="0.35">
      <c r="B22" s="149"/>
      <c r="C22" s="17" t="s">
        <v>24</v>
      </c>
      <c r="D22" s="18"/>
      <c r="E22" s="18">
        <v>2</v>
      </c>
      <c r="F22" s="18">
        <f>Tableau3364222[[#This Row],[Weighting]]*Tableau3364222[[#This Row],[Score (from 1 to 4)]]</f>
        <v>0</v>
      </c>
      <c r="G22" s="19"/>
      <c r="H22" s="20"/>
    </row>
    <row r="23" spans="1:8" ht="47.5" customHeight="1" x14ac:dyDescent="0.35">
      <c r="B23" s="149"/>
      <c r="C23" s="21" t="s">
        <v>25</v>
      </c>
      <c r="D23" s="22"/>
      <c r="E23" s="22">
        <v>2</v>
      </c>
      <c r="F23" s="22">
        <f>Tableau3364222[[#This Row],[Weighting]]*Tableau3364222[[#This Row],[Score (from 1 to 4)]]</f>
        <v>0</v>
      </c>
      <c r="G23" s="23"/>
      <c r="H23" s="24"/>
    </row>
    <row r="24" spans="1:8" ht="42" customHeight="1" x14ac:dyDescent="0.35">
      <c r="B24" s="149"/>
      <c r="C24" s="60" t="s">
        <v>26</v>
      </c>
      <c r="D24" s="61"/>
      <c r="E24" s="53">
        <v>2</v>
      </c>
      <c r="F24" s="53">
        <f>Tableau3364222[[#This Row],[Weighting]]*Tableau3364222[[#This Row],[Score (from 1 to 4)]]</f>
        <v>0</v>
      </c>
      <c r="G24" s="85"/>
      <c r="H24" s="86"/>
    </row>
    <row r="25" spans="1:8" ht="52" customHeight="1" x14ac:dyDescent="0.35">
      <c r="B25" s="149"/>
      <c r="C25" s="98" t="s">
        <v>4</v>
      </c>
      <c r="D25" s="22"/>
      <c r="E25" s="22"/>
      <c r="F25" s="92">
        <f>SUM(Tableau3364222[Weighted Score])</f>
        <v>0</v>
      </c>
      <c r="G25" s="23"/>
      <c r="H25" s="23"/>
    </row>
    <row r="26" spans="1:8" ht="37" customHeight="1" thickBot="1" x14ac:dyDescent="0.65">
      <c r="B26" s="3"/>
      <c r="C26" s="4"/>
      <c r="D26" s="6"/>
      <c r="E26" s="6"/>
      <c r="F26" s="6"/>
      <c r="G26" s="3"/>
      <c r="H26" s="3"/>
    </row>
    <row r="27" spans="1:8" ht="74.5" customHeight="1" thickBot="1" x14ac:dyDescent="0.4">
      <c r="B27" s="12" t="s">
        <v>15</v>
      </c>
      <c r="C27" s="13" t="s">
        <v>16</v>
      </c>
      <c r="D27" s="14" t="s">
        <v>21</v>
      </c>
      <c r="E27" s="15" t="s">
        <v>17</v>
      </c>
      <c r="F27" s="14" t="s">
        <v>18</v>
      </c>
      <c r="G27" s="15" t="s">
        <v>19</v>
      </c>
      <c r="H27" s="16" t="s">
        <v>20</v>
      </c>
    </row>
    <row r="28" spans="1:8" ht="58" x14ac:dyDescent="0.35">
      <c r="B28" s="163" t="s">
        <v>27</v>
      </c>
      <c r="C28" s="49" t="s">
        <v>28</v>
      </c>
      <c r="D28" s="92"/>
      <c r="E28" s="92">
        <v>3</v>
      </c>
      <c r="F28" s="92">
        <f>Tableau3425323[[#This Row],[Weighting]]*Tableau3425323[[#This Row],[Score (from 1 to 4)]]</f>
        <v>0</v>
      </c>
      <c r="G28" s="93"/>
      <c r="H28" s="93"/>
    </row>
    <row r="29" spans="1:8" ht="72.5" x14ac:dyDescent="0.35">
      <c r="B29" s="164"/>
      <c r="C29" s="17" t="s">
        <v>29</v>
      </c>
      <c r="D29" s="61"/>
      <c r="E29" s="61">
        <v>1</v>
      </c>
      <c r="F29" s="61">
        <f>Tableau3425323[[#This Row],[Weighting]]*Tableau3425323[[#This Row],[Score (from 1 to 4)]]</f>
        <v>0</v>
      </c>
      <c r="G29" s="94"/>
      <c r="H29" s="94"/>
    </row>
    <row r="30" spans="1:8" ht="43.5" x14ac:dyDescent="0.35">
      <c r="B30" s="164"/>
      <c r="C30" s="21" t="s">
        <v>30</v>
      </c>
      <c r="D30" s="92"/>
      <c r="E30" s="92">
        <v>2</v>
      </c>
      <c r="F30" s="92">
        <f>Tableau3425323[[#This Row],[Weighting]]*Tableau3425323[[#This Row],[Score (from 1 to 4)]]</f>
        <v>0</v>
      </c>
      <c r="G30" s="93"/>
      <c r="H30" s="93"/>
    </row>
    <row r="31" spans="1:8" ht="43.5" x14ac:dyDescent="0.35">
      <c r="B31" s="165"/>
      <c r="C31" s="95" t="s">
        <v>31</v>
      </c>
      <c r="D31" s="61"/>
      <c r="E31" s="61">
        <v>2</v>
      </c>
      <c r="F31" s="61">
        <f>Tableau3425323[[#This Row],[Weighting]]*Tableau3425323[[#This Row],[Score (from 1 to 4)]]</f>
        <v>0</v>
      </c>
      <c r="G31" s="94"/>
      <c r="H31" s="94"/>
    </row>
    <row r="32" spans="1:8" ht="79.5" customHeight="1" x14ac:dyDescent="0.35">
      <c r="B32" s="165"/>
      <c r="C32" s="21" t="s">
        <v>32</v>
      </c>
      <c r="D32" s="92"/>
      <c r="E32" s="92">
        <v>3</v>
      </c>
      <c r="F32" s="96">
        <f>SUM(F26:F31)</f>
        <v>0</v>
      </c>
      <c r="G32" s="93"/>
      <c r="H32" s="93"/>
    </row>
    <row r="33" spans="2:18" ht="63" customHeight="1" x14ac:dyDescent="0.35">
      <c r="B33" s="165"/>
      <c r="C33" s="91" t="s">
        <v>33</v>
      </c>
      <c r="D33" s="61"/>
      <c r="E33" s="61">
        <v>3</v>
      </c>
      <c r="F33" s="61">
        <f>Tableau3425323[[#This Row],[Weighting]]*Tableau3425323[[#This Row],[Score (from 1 to 4)]]</f>
        <v>0</v>
      </c>
      <c r="G33" s="94"/>
      <c r="H33" s="94"/>
    </row>
    <row r="34" spans="2:18" ht="27" customHeight="1" thickBot="1" x14ac:dyDescent="0.4">
      <c r="B34" s="166"/>
      <c r="C34" s="97" t="s">
        <v>5</v>
      </c>
      <c r="D34" s="50"/>
      <c r="E34" s="50"/>
      <c r="F34" s="50">
        <f t="shared" ref="F34" si="0">SUM(F28:F33)</f>
        <v>0</v>
      </c>
      <c r="G34" s="51"/>
      <c r="H34" s="52"/>
    </row>
    <row r="35" spans="2:18" x14ac:dyDescent="0.35">
      <c r="C35" s="5"/>
      <c r="D35" s="2"/>
      <c r="E35" s="2"/>
      <c r="F35" s="2"/>
    </row>
    <row r="36" spans="2:18" ht="16" thickBot="1" x14ac:dyDescent="0.4">
      <c r="F36" s="11"/>
    </row>
    <row r="37" spans="2:18" ht="31" x14ac:dyDescent="0.35">
      <c r="B37" s="12" t="s">
        <v>15</v>
      </c>
      <c r="C37" s="13" t="s">
        <v>16</v>
      </c>
      <c r="D37" s="14" t="s">
        <v>21</v>
      </c>
      <c r="E37" s="15" t="s">
        <v>17</v>
      </c>
      <c r="F37" s="14" t="s">
        <v>18</v>
      </c>
      <c r="G37" s="15" t="s">
        <v>19</v>
      </c>
      <c r="H37" s="16" t="s">
        <v>20</v>
      </c>
    </row>
    <row r="38" spans="2:18" ht="58" x14ac:dyDescent="0.35">
      <c r="B38" s="149" t="s">
        <v>34</v>
      </c>
      <c r="C38" s="21" t="s">
        <v>35</v>
      </c>
      <c r="D38" s="22"/>
      <c r="E38" s="22">
        <v>1</v>
      </c>
      <c r="F38" s="22">
        <f>Tableau33827925[[#This Row],[Score (from 1 to 4)]]*Tableau33827925[[#This Row],[Weighting]]</f>
        <v>0</v>
      </c>
      <c r="G38" s="23"/>
      <c r="H38" s="23"/>
    </row>
    <row r="39" spans="2:18" ht="43.5" x14ac:dyDescent="0.35">
      <c r="B39" s="149"/>
      <c r="C39" s="17" t="s">
        <v>36</v>
      </c>
      <c r="D39" s="18"/>
      <c r="E39" s="18">
        <v>2</v>
      </c>
      <c r="F39" s="18">
        <f>Tableau33827925[[#This Row],[Score (from 1 to 4)]]*Tableau33827925[[#This Row],[Weighting]]</f>
        <v>0</v>
      </c>
      <c r="G39" s="19"/>
      <c r="H39" s="19"/>
    </row>
    <row r="40" spans="2:18" ht="64.5" customHeight="1" x14ac:dyDescent="0.35">
      <c r="B40" s="149"/>
      <c r="C40" s="21" t="s">
        <v>37</v>
      </c>
      <c r="D40" s="22"/>
      <c r="E40" s="22">
        <v>2</v>
      </c>
      <c r="F40" s="22">
        <f>Tableau33827925[[#This Row],[Score (from 1 to 4)]]*Tableau33827925[[#This Row],[Weighting]]</f>
        <v>0</v>
      </c>
      <c r="G40" s="23"/>
      <c r="H40" s="23"/>
    </row>
    <row r="41" spans="2:18" x14ac:dyDescent="0.35">
      <c r="B41" s="149"/>
      <c r="C41" s="130" t="s">
        <v>5</v>
      </c>
      <c r="D41" s="18"/>
      <c r="E41" s="18"/>
      <c r="F41" s="61">
        <f>SUM(F38:F40)</f>
        <v>0</v>
      </c>
      <c r="G41" s="19"/>
      <c r="H41" s="19"/>
    </row>
    <row r="42" spans="2:18" ht="74.150000000000006" customHeight="1" thickBot="1" x14ac:dyDescent="0.4">
      <c r="C42" s="2"/>
      <c r="D42" s="2"/>
      <c r="E42" s="2"/>
      <c r="F42" s="9"/>
      <c r="G42" s="8"/>
      <c r="H42" s="7"/>
    </row>
    <row r="43" spans="2:18" ht="54.5" customHeight="1" x14ac:dyDescent="0.35">
      <c r="B43" s="12" t="s">
        <v>15</v>
      </c>
      <c r="C43" s="13" t="s">
        <v>16</v>
      </c>
      <c r="D43" s="14" t="s">
        <v>21</v>
      </c>
      <c r="E43" s="15" t="s">
        <v>17</v>
      </c>
      <c r="F43" s="14" t="s">
        <v>18</v>
      </c>
      <c r="G43" s="15" t="s">
        <v>19</v>
      </c>
      <c r="H43" s="16" t="s">
        <v>20</v>
      </c>
    </row>
    <row r="44" spans="2:18" ht="29" x14ac:dyDescent="0.35">
      <c r="B44" s="149" t="s">
        <v>38</v>
      </c>
      <c r="C44" s="21" t="s">
        <v>39</v>
      </c>
      <c r="D44" s="22"/>
      <c r="E44" s="22">
        <v>1</v>
      </c>
      <c r="F44" s="22">
        <f>Tableau3386824[[#This Row],[Score (from 1 to 4)]]*Tableau3386824[[#This Row],[Weighting]]</f>
        <v>0</v>
      </c>
      <c r="G44" s="23"/>
      <c r="H44" s="23"/>
    </row>
    <row r="45" spans="2:18" ht="101.5" x14ac:dyDescent="0.35">
      <c r="B45" s="149"/>
      <c r="C45" s="17" t="s">
        <v>40</v>
      </c>
      <c r="D45" s="18"/>
      <c r="E45" s="61">
        <v>3</v>
      </c>
      <c r="F45" s="18">
        <f>Tableau3386824[[#This Row],[Score (from 1 to 4)]]*Tableau3386824[[#This Row],[Weighting]]</f>
        <v>0</v>
      </c>
      <c r="G45" s="19"/>
      <c r="H45" s="19"/>
    </row>
    <row r="46" spans="2:18" ht="43.5" x14ac:dyDescent="0.35">
      <c r="B46" s="149"/>
      <c r="C46" s="21" t="s">
        <v>41</v>
      </c>
      <c r="D46" s="22"/>
      <c r="E46" s="22">
        <v>2</v>
      </c>
      <c r="F46" s="22">
        <f>Tableau3386824[[#This Row],[Score (from 1 to 4)]]*Tableau3386824[[#This Row],[Weighting]]</f>
        <v>0</v>
      </c>
      <c r="G46" s="23"/>
      <c r="H46" s="23"/>
    </row>
    <row r="47" spans="2:18" ht="15.5" x14ac:dyDescent="0.35">
      <c r="B47" s="149"/>
      <c r="C47" s="17" t="s">
        <v>5</v>
      </c>
      <c r="D47" s="61"/>
      <c r="E47" s="61"/>
      <c r="F47" s="99">
        <f>SUM(Tableau3386824[Weighted Score])</f>
        <v>0</v>
      </c>
      <c r="G47" s="100"/>
      <c r="H47" s="101"/>
    </row>
    <row r="48" spans="2:18" x14ac:dyDescent="0.35">
      <c r="C48" s="5"/>
      <c r="D48" s="2"/>
      <c r="E48" s="2"/>
      <c r="F48" s="2"/>
      <c r="L48" s="47"/>
      <c r="M48" s="48"/>
      <c r="N48" s="27"/>
      <c r="O48" s="27"/>
      <c r="P48" s="27"/>
      <c r="Q48" s="25"/>
      <c r="R48" s="25"/>
    </row>
    <row r="50" spans="2:8" ht="26" x14ac:dyDescent="0.6">
      <c r="B50" s="62" t="s">
        <v>43</v>
      </c>
      <c r="C50" s="62"/>
    </row>
    <row r="51" spans="2:8" ht="15" thickBot="1" x14ac:dyDescent="0.4"/>
    <row r="52" spans="2:8" ht="47" thickBot="1" x14ac:dyDescent="0.4">
      <c r="B52" s="157" t="s">
        <v>123</v>
      </c>
      <c r="C52" s="179" t="s">
        <v>16</v>
      </c>
      <c r="D52" s="180" t="s">
        <v>21</v>
      </c>
      <c r="E52" s="181" t="s">
        <v>17</v>
      </c>
      <c r="F52" s="180" t="s">
        <v>18</v>
      </c>
      <c r="G52" s="181" t="s">
        <v>19</v>
      </c>
      <c r="H52" s="182" t="s">
        <v>20</v>
      </c>
    </row>
    <row r="53" spans="2:8" ht="56.5" thickTop="1" x14ac:dyDescent="0.35">
      <c r="B53" s="158"/>
      <c r="C53" s="102" t="s">
        <v>124</v>
      </c>
      <c r="D53" s="84"/>
      <c r="E53" s="103">
        <v>1</v>
      </c>
      <c r="F53" s="103">
        <f>D53*E53</f>
        <v>0</v>
      </c>
      <c r="G53" s="19"/>
      <c r="H53" s="20"/>
    </row>
    <row r="54" spans="2:8" ht="56" x14ac:dyDescent="0.35">
      <c r="B54" s="158"/>
      <c r="C54" s="104" t="s">
        <v>124</v>
      </c>
      <c r="D54" s="83"/>
      <c r="E54" s="105">
        <v>2</v>
      </c>
      <c r="F54" s="105">
        <f>D54*E54</f>
        <v>0</v>
      </c>
      <c r="G54" s="23"/>
      <c r="H54" s="24"/>
    </row>
    <row r="55" spans="2:8" ht="42" x14ac:dyDescent="0.35">
      <c r="B55" s="158"/>
      <c r="C55" s="102" t="s">
        <v>125</v>
      </c>
      <c r="D55" s="84"/>
      <c r="E55" s="103">
        <v>2</v>
      </c>
      <c r="F55" s="103">
        <f>D55*E55</f>
        <v>0</v>
      </c>
      <c r="G55" s="19"/>
      <c r="H55" s="20"/>
    </row>
    <row r="56" spans="2:8" ht="28" x14ac:dyDescent="0.35">
      <c r="B56" s="158"/>
      <c r="C56" s="106" t="s">
        <v>126</v>
      </c>
      <c r="D56" s="83"/>
      <c r="E56" s="105">
        <v>1</v>
      </c>
      <c r="F56" s="105">
        <f>D56*E56</f>
        <v>0</v>
      </c>
      <c r="G56" s="23"/>
      <c r="H56" s="24"/>
    </row>
    <row r="57" spans="2:8" ht="42" x14ac:dyDescent="0.35">
      <c r="B57" s="185"/>
      <c r="C57" s="186" t="s">
        <v>127</v>
      </c>
      <c r="D57" s="187"/>
      <c r="E57" s="188">
        <v>2</v>
      </c>
      <c r="F57" s="188"/>
      <c r="G57" s="189"/>
      <c r="H57" s="190"/>
    </row>
    <row r="58" spans="2:8" ht="25" customHeight="1" thickBot="1" x14ac:dyDescent="0.4">
      <c r="B58" s="159"/>
      <c r="C58" s="127" t="s">
        <v>5</v>
      </c>
      <c r="D58" s="128"/>
      <c r="E58" s="128"/>
      <c r="F58" s="131">
        <f>SUM(F53:F57)</f>
        <v>0</v>
      </c>
      <c r="G58" s="128"/>
      <c r="H58" s="129"/>
    </row>
    <row r="61" spans="2:8" ht="26" x14ac:dyDescent="0.6">
      <c r="B61" s="10" t="s">
        <v>45</v>
      </c>
    </row>
    <row r="62" spans="2:8" ht="15" thickBot="1" x14ac:dyDescent="0.4"/>
    <row r="63" spans="2:8" ht="31.5" thickBot="1" x14ac:dyDescent="0.4">
      <c r="B63" s="12"/>
      <c r="C63" s="119" t="s">
        <v>46</v>
      </c>
      <c r="D63" s="64" t="s">
        <v>47</v>
      </c>
      <c r="E63" s="172" t="s">
        <v>19</v>
      </c>
      <c r="F63" s="172"/>
      <c r="G63" s="172"/>
      <c r="H63" s="178" t="s">
        <v>20</v>
      </c>
    </row>
    <row r="64" spans="2:8" ht="56.5" customHeight="1" thickTop="1" x14ac:dyDescent="0.35">
      <c r="B64" s="169" t="s">
        <v>48</v>
      </c>
      <c r="C64" s="31" t="s">
        <v>49</v>
      </c>
      <c r="D64" s="32">
        <v>0</v>
      </c>
      <c r="E64" s="140"/>
      <c r="F64" s="140"/>
      <c r="G64" s="140"/>
      <c r="H64" s="34"/>
    </row>
    <row r="65" spans="2:8" ht="28" x14ac:dyDescent="0.35">
      <c r="B65" s="169"/>
      <c r="C65" s="35" t="s">
        <v>50</v>
      </c>
      <c r="D65" s="36"/>
      <c r="E65" s="139"/>
      <c r="F65" s="139"/>
      <c r="G65" s="139"/>
      <c r="H65" s="38"/>
    </row>
    <row r="66" spans="2:8" ht="28" x14ac:dyDescent="0.35">
      <c r="B66" s="169"/>
      <c r="C66" s="31" t="s">
        <v>51</v>
      </c>
      <c r="D66" s="32"/>
      <c r="E66" s="140"/>
      <c r="F66" s="140"/>
      <c r="G66" s="140"/>
      <c r="H66" s="34"/>
    </row>
    <row r="67" spans="2:8" ht="126" x14ac:dyDescent="0.35">
      <c r="B67" s="169"/>
      <c r="C67" s="35" t="s">
        <v>52</v>
      </c>
      <c r="D67" s="36"/>
      <c r="E67" s="139"/>
      <c r="F67" s="139"/>
      <c r="G67" s="139"/>
      <c r="H67" s="38"/>
    </row>
    <row r="68" spans="2:8" ht="87" customHeight="1" x14ac:dyDescent="0.35">
      <c r="B68" s="169"/>
      <c r="C68" s="31" t="s">
        <v>53</v>
      </c>
      <c r="D68" s="111"/>
      <c r="E68" s="162"/>
      <c r="F68" s="162"/>
      <c r="G68" s="162"/>
      <c r="H68" s="125"/>
    </row>
    <row r="69" spans="2:8" ht="32" customHeight="1" x14ac:dyDescent="0.35">
      <c r="B69" s="169"/>
      <c r="C69" s="35" t="s">
        <v>54</v>
      </c>
      <c r="D69" s="36"/>
      <c r="E69" s="139"/>
      <c r="F69" s="139"/>
      <c r="G69" s="139"/>
      <c r="H69" s="38"/>
    </row>
    <row r="70" spans="2:8" ht="15" thickBot="1" x14ac:dyDescent="0.4">
      <c r="B70" s="170"/>
      <c r="C70" s="126" t="s">
        <v>5</v>
      </c>
      <c r="D70" s="42">
        <f>SUM(D64:D69)</f>
        <v>0</v>
      </c>
      <c r="E70" s="173"/>
      <c r="F70" s="174"/>
      <c r="G70" s="175"/>
      <c r="H70" s="46"/>
    </row>
    <row r="71" spans="2:8" ht="26.5" thickBot="1" x14ac:dyDescent="0.65">
      <c r="B71" s="10"/>
      <c r="C71" s="39"/>
      <c r="D71" s="40"/>
      <c r="E71" s="41"/>
      <c r="H71" s="41"/>
    </row>
    <row r="72" spans="2:8" ht="35.5" customHeight="1" thickBot="1" x14ac:dyDescent="0.4">
      <c r="B72" s="12"/>
      <c r="C72" s="119" t="s">
        <v>46</v>
      </c>
      <c r="D72" s="64" t="s">
        <v>47</v>
      </c>
      <c r="E72" s="172" t="s">
        <v>19</v>
      </c>
      <c r="F72" s="172"/>
      <c r="G72" s="172"/>
      <c r="H72" s="178" t="s">
        <v>20</v>
      </c>
    </row>
    <row r="73" spans="2:8" ht="88.5" customHeight="1" thickTop="1" x14ac:dyDescent="0.35">
      <c r="B73" s="149" t="s">
        <v>55</v>
      </c>
      <c r="C73" s="31" t="s">
        <v>56</v>
      </c>
      <c r="D73" s="32">
        <v>0</v>
      </c>
      <c r="E73" s="140"/>
      <c r="F73" s="140"/>
      <c r="G73" s="140"/>
      <c r="H73" s="33"/>
    </row>
    <row r="74" spans="2:8" ht="28" x14ac:dyDescent="0.35">
      <c r="B74" s="149"/>
      <c r="C74" s="35" t="s">
        <v>57</v>
      </c>
      <c r="D74" s="36"/>
      <c r="E74" s="139"/>
      <c r="F74" s="139"/>
      <c r="G74" s="139"/>
      <c r="H74" s="37"/>
    </row>
    <row r="75" spans="2:8" ht="74.5" customHeight="1" x14ac:dyDescent="0.35">
      <c r="B75" s="149"/>
      <c r="C75" s="31" t="s">
        <v>58</v>
      </c>
      <c r="D75" s="32"/>
      <c r="E75" s="140"/>
      <c r="F75" s="140"/>
      <c r="G75" s="140"/>
      <c r="H75" s="33"/>
    </row>
    <row r="76" spans="2:8" ht="28" x14ac:dyDescent="0.35">
      <c r="B76" s="149"/>
      <c r="C76" s="35" t="s">
        <v>59</v>
      </c>
      <c r="D76" s="36"/>
      <c r="E76" s="139"/>
      <c r="F76" s="139"/>
      <c r="G76" s="139"/>
      <c r="H76" s="37"/>
    </row>
    <row r="77" spans="2:8" x14ac:dyDescent="0.35">
      <c r="B77" s="149"/>
      <c r="C77" s="31" t="s">
        <v>60</v>
      </c>
      <c r="D77" s="32"/>
      <c r="E77" s="140"/>
      <c r="F77" s="140"/>
      <c r="G77" s="140"/>
      <c r="H77" s="33"/>
    </row>
    <row r="78" spans="2:8" ht="26.15" customHeight="1" x14ac:dyDescent="0.35">
      <c r="B78" s="149"/>
      <c r="C78" s="112" t="s">
        <v>5</v>
      </c>
      <c r="D78" s="113">
        <f>SUM(D73:D77)</f>
        <v>0</v>
      </c>
      <c r="E78" s="148"/>
      <c r="F78" s="148"/>
      <c r="G78" s="148"/>
      <c r="H78" s="114"/>
    </row>
    <row r="79" spans="2:8" ht="15" thickBot="1" x14ac:dyDescent="0.4">
      <c r="B79" s="63"/>
      <c r="C79" s="65"/>
      <c r="D79" s="66"/>
      <c r="E79" s="67"/>
      <c r="F79" s="68"/>
      <c r="G79" s="68"/>
      <c r="H79" s="67"/>
    </row>
    <row r="80" spans="2:8" ht="49.5" customHeight="1" thickBot="1" x14ac:dyDescent="0.4">
      <c r="B80" s="44"/>
      <c r="C80" s="119" t="s">
        <v>46</v>
      </c>
      <c r="D80" s="64" t="s">
        <v>47</v>
      </c>
      <c r="E80" s="172" t="s">
        <v>19</v>
      </c>
      <c r="F80" s="172"/>
      <c r="G80" s="172"/>
      <c r="H80" s="178" t="s">
        <v>20</v>
      </c>
    </row>
    <row r="81" spans="1:10" ht="28.5" thickTop="1" x14ac:dyDescent="0.35">
      <c r="B81" s="168" t="s">
        <v>61</v>
      </c>
      <c r="C81" s="35" t="s">
        <v>62</v>
      </c>
      <c r="D81" s="36"/>
      <c r="E81" s="139"/>
      <c r="F81" s="139"/>
      <c r="G81" s="139"/>
      <c r="H81" s="38"/>
    </row>
    <row r="82" spans="1:10" ht="56" x14ac:dyDescent="0.35">
      <c r="B82" s="169"/>
      <c r="C82" s="31" t="s">
        <v>63</v>
      </c>
      <c r="D82" s="32"/>
      <c r="E82" s="140"/>
      <c r="F82" s="140"/>
      <c r="G82" s="140"/>
      <c r="H82" s="34"/>
    </row>
    <row r="83" spans="1:10" ht="46.5" customHeight="1" x14ac:dyDescent="0.35">
      <c r="B83" s="169"/>
      <c r="C83" s="35" t="s">
        <v>64</v>
      </c>
      <c r="D83" s="36"/>
      <c r="E83" s="139"/>
      <c r="F83" s="139"/>
      <c r="G83" s="139"/>
      <c r="H83" s="38"/>
    </row>
    <row r="84" spans="1:10" ht="31" customHeight="1" x14ac:dyDescent="0.35">
      <c r="B84" s="169"/>
      <c r="C84" s="31" t="s">
        <v>65</v>
      </c>
      <c r="D84" s="32"/>
      <c r="E84" s="140"/>
      <c r="F84" s="140"/>
      <c r="G84" s="140"/>
      <c r="H84" s="34"/>
    </row>
    <row r="85" spans="1:10" ht="43" customHeight="1" x14ac:dyDescent="0.35">
      <c r="B85" s="169"/>
      <c r="C85" s="35" t="s">
        <v>66</v>
      </c>
      <c r="D85" s="36"/>
      <c r="E85" s="139"/>
      <c r="F85" s="139"/>
      <c r="G85" s="139"/>
      <c r="H85" s="38"/>
    </row>
    <row r="86" spans="1:10" ht="103" customHeight="1" thickBot="1" x14ac:dyDescent="0.4">
      <c r="B86" s="170"/>
      <c r="C86" s="43" t="s">
        <v>67</v>
      </c>
      <c r="D86" s="42"/>
      <c r="E86" s="176"/>
      <c r="F86" s="176"/>
      <c r="G86" s="176"/>
      <c r="H86" s="46"/>
    </row>
    <row r="87" spans="1:10" x14ac:dyDescent="0.35">
      <c r="B87" s="63"/>
      <c r="C87" s="122" t="s">
        <v>5</v>
      </c>
      <c r="D87" s="123">
        <f>SUM(D81:D86)</f>
        <v>0</v>
      </c>
      <c r="E87" s="171"/>
      <c r="F87" s="171"/>
      <c r="G87" s="171"/>
      <c r="H87" s="124"/>
    </row>
    <row r="88" spans="1:10" ht="15" thickBot="1" x14ac:dyDescent="0.4">
      <c r="B88" s="47"/>
      <c r="C88" s="48"/>
      <c r="D88" s="27"/>
      <c r="E88" s="25"/>
      <c r="H88" s="25"/>
    </row>
    <row r="89" spans="1:10" ht="48" customHeight="1" thickBot="1" x14ac:dyDescent="0.4">
      <c r="B89" s="44"/>
      <c r="C89" s="119" t="s">
        <v>46</v>
      </c>
      <c r="D89" s="64" t="s">
        <v>47</v>
      </c>
      <c r="E89" s="172" t="s">
        <v>19</v>
      </c>
      <c r="F89" s="172"/>
      <c r="G89" s="172"/>
      <c r="H89" s="178" t="s">
        <v>20</v>
      </c>
    </row>
    <row r="90" spans="1:10" ht="83.15" customHeight="1" thickTop="1" x14ac:dyDescent="0.35">
      <c r="B90" s="160" t="s">
        <v>68</v>
      </c>
      <c r="C90" s="45" t="s">
        <v>69</v>
      </c>
      <c r="D90" s="115"/>
      <c r="E90" s="143"/>
      <c r="F90" s="143"/>
      <c r="G90" s="143"/>
      <c r="H90" s="116"/>
    </row>
    <row r="91" spans="1:10" ht="90.65" customHeight="1" thickBot="1" x14ac:dyDescent="0.4">
      <c r="B91" s="161"/>
      <c r="C91" s="43" t="s">
        <v>70</v>
      </c>
      <c r="D91" s="117"/>
      <c r="E91" s="142"/>
      <c r="F91" s="142"/>
      <c r="G91" s="142"/>
      <c r="H91" s="118"/>
    </row>
    <row r="92" spans="1:10" x14ac:dyDescent="0.35">
      <c r="C92" s="35" t="s">
        <v>5</v>
      </c>
      <c r="D92" s="36">
        <f>D90+D91</f>
        <v>0</v>
      </c>
      <c r="E92" s="139"/>
      <c r="F92" s="139"/>
      <c r="G92" s="139"/>
      <c r="H92" s="37"/>
    </row>
    <row r="95" spans="1:10" x14ac:dyDescent="0.35">
      <c r="A95" s="25"/>
      <c r="B95" s="25"/>
      <c r="C95" s="25"/>
      <c r="D95" s="25"/>
      <c r="E95" s="67"/>
      <c r="F95" s="141"/>
      <c r="G95" s="141"/>
      <c r="H95" s="141"/>
      <c r="I95" s="141"/>
      <c r="J95" s="120"/>
    </row>
    <row r="96" spans="1:10" ht="30.65" customHeight="1" x14ac:dyDescent="0.35">
      <c r="B96" s="69" t="s">
        <v>42</v>
      </c>
      <c r="C96" s="70"/>
      <c r="D96" s="71"/>
      <c r="E96" s="72">
        <f>Tableau3364222[[#Totals],[Weighted Score]]+F34+Tableau33827925[[#Totals],[Weighted Score]]+Tableau3386824[[#Totals],[Weighted Score]]</f>
        <v>0</v>
      </c>
      <c r="F96" s="120"/>
      <c r="G96" s="67"/>
      <c r="H96" s="74"/>
      <c r="I96" s="74"/>
      <c r="J96" s="67"/>
    </row>
    <row r="97" spans="2:10" ht="34.5" customHeight="1" x14ac:dyDescent="0.35">
      <c r="B97" s="77" t="s">
        <v>73</v>
      </c>
      <c r="C97" s="78"/>
      <c r="D97" s="79"/>
      <c r="E97" s="72">
        <f>F58</f>
        <v>0</v>
      </c>
      <c r="F97" s="67"/>
      <c r="G97" s="67"/>
      <c r="H97" s="74"/>
      <c r="I97" s="75"/>
      <c r="J97" s="75"/>
    </row>
    <row r="98" spans="2:10" ht="30.65" customHeight="1" x14ac:dyDescent="0.35">
      <c r="B98" s="77" t="s">
        <v>71</v>
      </c>
      <c r="C98" s="78"/>
      <c r="D98" s="79"/>
      <c r="E98" s="72">
        <f>D70+D78+D87+D92</f>
        <v>0</v>
      </c>
      <c r="F98" s="67"/>
      <c r="G98" s="67"/>
      <c r="H98" s="67"/>
      <c r="I98" s="75"/>
      <c r="J98" s="75"/>
    </row>
    <row r="99" spans="2:10" ht="27.65" customHeight="1" x14ac:dyDescent="0.35">
      <c r="B99" s="55" t="s">
        <v>72</v>
      </c>
      <c r="C99" s="56"/>
      <c r="D99" s="57"/>
      <c r="E99" s="72">
        <f>SUM(E96:E98)</f>
        <v>0</v>
      </c>
      <c r="F99" s="67"/>
      <c r="G99" s="67"/>
      <c r="H99" s="74"/>
      <c r="I99" s="75"/>
      <c r="J99" s="75"/>
    </row>
    <row r="102" spans="2:10" ht="32.5" customHeight="1" x14ac:dyDescent="0.35">
      <c r="B102" s="145" t="s">
        <v>74</v>
      </c>
      <c r="C102" s="146"/>
      <c r="D102" s="147"/>
      <c r="E102" s="82">
        <f>E96+E97</f>
        <v>0</v>
      </c>
    </row>
    <row r="103" spans="2:10" ht="71.5" customHeight="1" x14ac:dyDescent="0.35">
      <c r="B103" s="121" t="s">
        <v>75</v>
      </c>
      <c r="C103" s="146" t="s">
        <v>76</v>
      </c>
      <c r="D103" s="147"/>
      <c r="E103" s="81" t="s">
        <v>77</v>
      </c>
    </row>
    <row r="104" spans="2:10" ht="28.5" customHeight="1" x14ac:dyDescent="0.35">
      <c r="B104" s="133" t="s">
        <v>78</v>
      </c>
      <c r="C104" s="183" t="s">
        <v>128</v>
      </c>
      <c r="D104" s="184"/>
      <c r="E104" s="59"/>
    </row>
    <row r="105" spans="2:10" ht="28.5" customHeight="1" x14ac:dyDescent="0.35">
      <c r="B105" s="134"/>
      <c r="C105" s="183" t="s">
        <v>129</v>
      </c>
      <c r="D105" s="184"/>
      <c r="E105" s="59"/>
    </row>
    <row r="106" spans="2:10" ht="28.5" customHeight="1" x14ac:dyDescent="0.35">
      <c r="B106" s="133" t="s">
        <v>79</v>
      </c>
      <c r="C106" s="183" t="s">
        <v>130</v>
      </c>
      <c r="D106" s="184"/>
      <c r="E106" s="59"/>
    </row>
    <row r="107" spans="2:10" ht="28.5" customHeight="1" x14ac:dyDescent="0.35">
      <c r="B107" s="134"/>
      <c r="C107" s="183" t="s">
        <v>131</v>
      </c>
      <c r="D107" s="184"/>
      <c r="E107" s="59"/>
    </row>
    <row r="108" spans="2:10" ht="38" customHeight="1" x14ac:dyDescent="0.35">
      <c r="B108" s="133" t="s">
        <v>80</v>
      </c>
      <c r="C108" s="183" t="s">
        <v>132</v>
      </c>
      <c r="D108" s="184"/>
      <c r="E108" s="59"/>
    </row>
    <row r="109" spans="2:10" ht="30.65" customHeight="1" x14ac:dyDescent="0.35">
      <c r="B109" s="134"/>
      <c r="C109" s="183" t="s">
        <v>133</v>
      </c>
      <c r="D109" s="184"/>
      <c r="E109" s="59"/>
    </row>
    <row r="110" spans="2:10" ht="29.15" customHeight="1" x14ac:dyDescent="0.35">
      <c r="B110" s="25"/>
      <c r="C110" s="25"/>
      <c r="D110" s="25"/>
      <c r="E110" s="25"/>
      <c r="F110" s="25"/>
      <c r="G110" s="25"/>
      <c r="H110" s="76"/>
    </row>
    <row r="111" spans="2:10" x14ac:dyDescent="0.35">
      <c r="B111" s="25"/>
      <c r="C111" s="30"/>
      <c r="D111" s="27"/>
      <c r="E111" s="27"/>
      <c r="F111" s="27"/>
      <c r="G111" s="25"/>
      <c r="H111" s="25"/>
    </row>
    <row r="112" spans="2:10" ht="15" customHeight="1" x14ac:dyDescent="0.35">
      <c r="B112" s="135" t="s">
        <v>87</v>
      </c>
      <c r="C112" s="138"/>
      <c r="D112" s="138"/>
      <c r="E112" s="138"/>
      <c r="F112" s="138"/>
      <c r="G112" s="138"/>
      <c r="H112" s="138"/>
    </row>
    <row r="113" spans="2:8" x14ac:dyDescent="0.35">
      <c r="B113" s="136"/>
      <c r="C113" s="138"/>
      <c r="D113" s="138"/>
      <c r="E113" s="138"/>
      <c r="F113" s="138"/>
      <c r="G113" s="138"/>
      <c r="H113" s="138"/>
    </row>
    <row r="114" spans="2:8" x14ac:dyDescent="0.35">
      <c r="B114" s="136"/>
      <c r="C114" s="138"/>
      <c r="D114" s="138"/>
      <c r="E114" s="138"/>
      <c r="F114" s="138"/>
      <c r="G114" s="138"/>
      <c r="H114" s="138"/>
    </row>
    <row r="115" spans="2:8" x14ac:dyDescent="0.35">
      <c r="B115" s="136"/>
      <c r="C115" s="138"/>
      <c r="D115" s="138"/>
      <c r="E115" s="138"/>
      <c r="F115" s="138"/>
      <c r="G115" s="138"/>
      <c r="H115" s="138"/>
    </row>
    <row r="116" spans="2:8" x14ac:dyDescent="0.35">
      <c r="B116" s="137"/>
      <c r="C116" s="138"/>
      <c r="D116" s="138"/>
      <c r="E116" s="138"/>
      <c r="F116" s="138"/>
      <c r="G116" s="138"/>
      <c r="H116" s="138"/>
    </row>
    <row r="117" spans="2:8" ht="15.75" customHeight="1" x14ac:dyDescent="0.35">
      <c r="B117" s="25"/>
      <c r="C117" s="30"/>
      <c r="D117" s="27"/>
      <c r="E117" s="27"/>
      <c r="F117" s="27"/>
      <c r="G117" s="25"/>
      <c r="H117" s="25"/>
    </row>
    <row r="118" spans="2:8" x14ac:dyDescent="0.35">
      <c r="B118" s="25"/>
      <c r="C118" s="30"/>
      <c r="D118" s="27"/>
      <c r="E118" s="27"/>
      <c r="F118" s="27"/>
      <c r="G118" s="25"/>
      <c r="H118" s="25"/>
    </row>
    <row r="119" spans="2:8" ht="22.5" customHeight="1" x14ac:dyDescent="0.35">
      <c r="B119" s="54" t="s">
        <v>88</v>
      </c>
      <c r="C119" s="132"/>
      <c r="D119" s="132"/>
      <c r="E119" s="132"/>
      <c r="F119" s="132"/>
      <c r="G119" s="132"/>
      <c r="H119" s="132"/>
    </row>
    <row r="120" spans="2:8" ht="20.25" customHeight="1" x14ac:dyDescent="0.35">
      <c r="B120" s="54" t="s">
        <v>89</v>
      </c>
      <c r="C120" s="132"/>
      <c r="D120" s="132"/>
      <c r="E120" s="132"/>
      <c r="F120" s="132"/>
      <c r="G120" s="132"/>
      <c r="H120" s="132"/>
    </row>
    <row r="121" spans="2:8" ht="18" customHeight="1" x14ac:dyDescent="0.35">
      <c r="B121" s="54" t="s">
        <v>3</v>
      </c>
      <c r="C121" s="132"/>
      <c r="D121" s="132"/>
      <c r="E121" s="132"/>
      <c r="F121" s="132"/>
      <c r="G121" s="132"/>
      <c r="H121" s="132"/>
    </row>
    <row r="122" spans="2:8" ht="15.75" customHeight="1" x14ac:dyDescent="0.35">
      <c r="B122" s="54" t="s">
        <v>90</v>
      </c>
      <c r="C122" s="132"/>
      <c r="D122" s="132"/>
      <c r="E122" s="132"/>
      <c r="F122" s="132"/>
      <c r="G122" s="132"/>
      <c r="H122" s="132"/>
    </row>
    <row r="123" spans="2:8" ht="25" customHeight="1" x14ac:dyDescent="0.35">
      <c r="B123" s="54" t="s">
        <v>91</v>
      </c>
      <c r="C123" s="132"/>
      <c r="D123" s="132"/>
      <c r="E123" s="132"/>
      <c r="F123" s="132"/>
      <c r="G123" s="132"/>
      <c r="H123" s="132"/>
    </row>
    <row r="124" spans="2:8" ht="25" customHeight="1" x14ac:dyDescent="0.35">
      <c r="B124" s="54" t="s">
        <v>0</v>
      </c>
      <c r="C124" s="132"/>
      <c r="D124" s="132"/>
      <c r="E124" s="132"/>
      <c r="F124" s="132"/>
      <c r="G124" s="132"/>
      <c r="H124" s="132"/>
    </row>
    <row r="125" spans="2:8" ht="87" customHeight="1" x14ac:dyDescent="0.35">
      <c r="B125" s="58" t="s">
        <v>92</v>
      </c>
      <c r="C125" s="144" t="s">
        <v>93</v>
      </c>
      <c r="D125" s="144"/>
      <c r="E125" s="144"/>
      <c r="F125" s="144"/>
      <c r="G125" s="144"/>
      <c r="H125" s="144"/>
    </row>
    <row r="126" spans="2:8" ht="50.15" customHeight="1" x14ac:dyDescent="0.35">
      <c r="B126" s="54" t="s">
        <v>1</v>
      </c>
      <c r="C126" s="132"/>
      <c r="D126" s="132"/>
      <c r="E126" s="132"/>
      <c r="F126" s="132"/>
      <c r="G126" s="132"/>
      <c r="H126" s="132"/>
    </row>
    <row r="127" spans="2:8" x14ac:dyDescent="0.35">
      <c r="B127" s="25"/>
      <c r="C127" s="25"/>
      <c r="D127" s="25"/>
      <c r="E127" s="25"/>
      <c r="F127" s="25"/>
      <c r="G127" s="25"/>
      <c r="H127" s="25"/>
    </row>
  </sheetData>
  <mergeCells count="76">
    <mergeCell ref="C123:H123"/>
    <mergeCell ref="C124:H124"/>
    <mergeCell ref="C125:H125"/>
    <mergeCell ref="C126:H126"/>
    <mergeCell ref="B112:B116"/>
    <mergeCell ref="C112:H116"/>
    <mergeCell ref="C119:H119"/>
    <mergeCell ref="C120:H120"/>
    <mergeCell ref="C121:H121"/>
    <mergeCell ref="C122:H122"/>
    <mergeCell ref="B106:B107"/>
    <mergeCell ref="C106:D106"/>
    <mergeCell ref="C107:D107"/>
    <mergeCell ref="B108:B109"/>
    <mergeCell ref="C108:D108"/>
    <mergeCell ref="C109:D109"/>
    <mergeCell ref="F95:G95"/>
    <mergeCell ref="H95:I95"/>
    <mergeCell ref="B102:D102"/>
    <mergeCell ref="C103:D103"/>
    <mergeCell ref="B104:B105"/>
    <mergeCell ref="C104:D104"/>
    <mergeCell ref="C105:D105"/>
    <mergeCell ref="E87:G87"/>
    <mergeCell ref="E89:G89"/>
    <mergeCell ref="B90:B91"/>
    <mergeCell ref="E90:G90"/>
    <mergeCell ref="E91:G91"/>
    <mergeCell ref="E92:G92"/>
    <mergeCell ref="E80:G80"/>
    <mergeCell ref="B81:B86"/>
    <mergeCell ref="E81:G81"/>
    <mergeCell ref="E82:G82"/>
    <mergeCell ref="E83:G83"/>
    <mergeCell ref="E84:G84"/>
    <mergeCell ref="E85:G85"/>
    <mergeCell ref="E86:G86"/>
    <mergeCell ref="E69:G69"/>
    <mergeCell ref="E70:G70"/>
    <mergeCell ref="E72:G72"/>
    <mergeCell ref="B73:B78"/>
    <mergeCell ref="E73:G73"/>
    <mergeCell ref="E74:G74"/>
    <mergeCell ref="E75:G75"/>
    <mergeCell ref="E76:G76"/>
    <mergeCell ref="E77:G77"/>
    <mergeCell ref="E78:G78"/>
    <mergeCell ref="B38:B41"/>
    <mergeCell ref="B44:B47"/>
    <mergeCell ref="B52:B58"/>
    <mergeCell ref="E63:G63"/>
    <mergeCell ref="B64:B70"/>
    <mergeCell ref="E64:G64"/>
    <mergeCell ref="E65:G65"/>
    <mergeCell ref="E66:G66"/>
    <mergeCell ref="E67:G67"/>
    <mergeCell ref="E68:G68"/>
    <mergeCell ref="A10:B10"/>
    <mergeCell ref="C10:H10"/>
    <mergeCell ref="B12:H12"/>
    <mergeCell ref="A14:H15"/>
    <mergeCell ref="B21:B25"/>
    <mergeCell ref="B28:B34"/>
    <mergeCell ref="A7:B7"/>
    <mergeCell ref="C7:H7"/>
    <mergeCell ref="A8:B8"/>
    <mergeCell ref="C8:H8"/>
    <mergeCell ref="A9:B9"/>
    <mergeCell ref="C9:H9"/>
    <mergeCell ref="A2:H2"/>
    <mergeCell ref="A4:B4"/>
    <mergeCell ref="C4:H4"/>
    <mergeCell ref="A5:B5"/>
    <mergeCell ref="C5:H5"/>
    <mergeCell ref="A6:B6"/>
    <mergeCell ref="C6:H6"/>
  </mergeCells>
  <pageMargins left="0.7" right="0.7" top="0.75" bottom="0.75" header="0.3" footer="0.3"/>
  <pageSetup paperSize="9" orientation="portrait" r:id="rId1"/>
  <drawing r:id="rId2"/>
  <tableParts count="4">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3DC21-D88F-45D7-A75A-FC74C19A845C}">
  <dimension ref="A1:R127"/>
  <sheetViews>
    <sheetView zoomScale="110" zoomScaleNormal="110" workbookViewId="0">
      <selection activeCell="A103" sqref="A103"/>
    </sheetView>
  </sheetViews>
  <sheetFormatPr baseColWidth="10" defaultRowHeight="14.5" x14ac:dyDescent="0.35"/>
  <cols>
    <col min="1" max="1" width="27.7265625" customWidth="1"/>
    <col min="2" max="2" width="25.453125" customWidth="1"/>
    <col min="3" max="3" width="61.26953125" customWidth="1"/>
    <col min="4" max="4" width="13" customWidth="1"/>
    <col min="5" max="5" width="18.1796875" customWidth="1"/>
    <col min="6" max="6" width="14.7265625" customWidth="1"/>
    <col min="7" max="7" width="15.7265625" customWidth="1"/>
    <col min="8" max="8" width="16.6328125" customWidth="1"/>
    <col min="13" max="13" width="65" customWidth="1"/>
  </cols>
  <sheetData>
    <row r="1" spans="1:8" ht="110" customHeight="1" x14ac:dyDescent="0.35"/>
    <row r="2" spans="1:8" ht="26" customHeight="1" x14ac:dyDescent="0.35">
      <c r="A2" s="150" t="s">
        <v>108</v>
      </c>
      <c r="B2" s="150"/>
      <c r="C2" s="150"/>
      <c r="D2" s="150"/>
      <c r="E2" s="150"/>
      <c r="F2" s="150"/>
      <c r="G2" s="150"/>
      <c r="H2" s="150"/>
    </row>
    <row r="3" spans="1:8" x14ac:dyDescent="0.35">
      <c r="A3" s="25"/>
      <c r="B3" s="26"/>
      <c r="C3" s="27"/>
      <c r="D3" s="27"/>
      <c r="E3" s="27"/>
      <c r="F3" s="25"/>
      <c r="G3" s="25"/>
      <c r="H3" s="25"/>
    </row>
    <row r="4" spans="1:8" x14ac:dyDescent="0.35">
      <c r="A4" s="152" t="s">
        <v>6</v>
      </c>
      <c r="B4" s="153"/>
      <c r="C4" s="151"/>
      <c r="D4" s="151"/>
      <c r="E4" s="151"/>
      <c r="F4" s="151"/>
      <c r="G4" s="151"/>
      <c r="H4" s="151"/>
    </row>
    <row r="5" spans="1:8" x14ac:dyDescent="0.35">
      <c r="A5" s="152" t="s">
        <v>7</v>
      </c>
      <c r="B5" s="153"/>
      <c r="C5" s="151"/>
      <c r="D5" s="151"/>
      <c r="E5" s="151"/>
      <c r="F5" s="151"/>
      <c r="G5" s="151"/>
      <c r="H5" s="151"/>
    </row>
    <row r="6" spans="1:8" x14ac:dyDescent="0.35">
      <c r="A6" s="152" t="s">
        <v>2</v>
      </c>
      <c r="B6" s="153"/>
      <c r="C6" s="151"/>
      <c r="D6" s="151"/>
      <c r="E6" s="151"/>
      <c r="F6" s="151"/>
      <c r="G6" s="151"/>
      <c r="H6" s="151"/>
    </row>
    <row r="7" spans="1:8" x14ac:dyDescent="0.35">
      <c r="A7" s="152" t="s">
        <v>8</v>
      </c>
      <c r="B7" s="153"/>
      <c r="C7" s="151"/>
      <c r="D7" s="151"/>
      <c r="E7" s="151"/>
      <c r="F7" s="151"/>
      <c r="G7" s="151"/>
      <c r="H7" s="151"/>
    </row>
    <row r="8" spans="1:8" x14ac:dyDescent="0.35">
      <c r="A8" s="152" t="s">
        <v>9</v>
      </c>
      <c r="B8" s="153"/>
      <c r="C8" s="151"/>
      <c r="D8" s="151"/>
      <c r="E8" s="151"/>
      <c r="F8" s="151"/>
      <c r="G8" s="151"/>
      <c r="H8" s="151"/>
    </row>
    <row r="9" spans="1:8" ht="30.75" customHeight="1" x14ac:dyDescent="0.35">
      <c r="A9" s="154" t="s">
        <v>10</v>
      </c>
      <c r="B9" s="155"/>
      <c r="C9" s="151"/>
      <c r="D9" s="151"/>
      <c r="E9" s="151"/>
      <c r="F9" s="151"/>
      <c r="G9" s="151"/>
      <c r="H9" s="151"/>
    </row>
    <row r="10" spans="1:8" ht="19" customHeight="1" x14ac:dyDescent="0.35">
      <c r="A10" s="152" t="s">
        <v>11</v>
      </c>
      <c r="B10" s="153"/>
      <c r="C10" s="151"/>
      <c r="D10" s="151"/>
      <c r="E10" s="151"/>
      <c r="F10" s="151"/>
      <c r="G10" s="151"/>
      <c r="H10" s="151"/>
    </row>
    <row r="11" spans="1:8" x14ac:dyDescent="0.35">
      <c r="A11" s="25"/>
      <c r="B11" s="26"/>
      <c r="C11" s="27"/>
      <c r="D11" s="27"/>
      <c r="E11" s="27"/>
      <c r="F11" s="25"/>
      <c r="G11" s="25"/>
      <c r="H11" s="25"/>
    </row>
    <row r="12" spans="1:8" ht="90" customHeight="1" x14ac:dyDescent="0.35">
      <c r="A12" s="28"/>
      <c r="B12" s="156" t="s">
        <v>12</v>
      </c>
      <c r="C12" s="156"/>
      <c r="D12" s="156"/>
      <c r="E12" s="156"/>
      <c r="F12" s="156"/>
      <c r="G12" s="156"/>
      <c r="H12" s="156"/>
    </row>
    <row r="13" spans="1:8" ht="29.25" customHeight="1" x14ac:dyDescent="0.35">
      <c r="A13" s="28"/>
      <c r="B13" s="29"/>
      <c r="C13" s="29"/>
      <c r="D13" s="29"/>
      <c r="E13" s="29"/>
      <c r="F13" s="29"/>
      <c r="G13" s="29"/>
      <c r="H13" s="25"/>
    </row>
    <row r="14" spans="1:8" ht="31.5" customHeight="1" x14ac:dyDescent="0.35">
      <c r="A14" s="177" t="s">
        <v>13</v>
      </c>
      <c r="B14" s="177"/>
      <c r="C14" s="177"/>
      <c r="D14" s="177"/>
      <c r="E14" s="177"/>
      <c r="F14" s="177"/>
      <c r="G14" s="177"/>
      <c r="H14" s="177"/>
    </row>
    <row r="15" spans="1:8" ht="177.65" customHeight="1" x14ac:dyDescent="0.35">
      <c r="A15" s="177"/>
      <c r="B15" s="177"/>
      <c r="C15" s="177"/>
      <c r="D15" s="177"/>
      <c r="E15" s="177"/>
      <c r="F15" s="177"/>
      <c r="G15" s="177"/>
      <c r="H15" s="177"/>
    </row>
    <row r="16" spans="1:8" x14ac:dyDescent="0.35">
      <c r="C16" s="1"/>
      <c r="D16" s="2"/>
      <c r="E16" s="2"/>
      <c r="F16" s="2"/>
    </row>
    <row r="17" spans="1:8" x14ac:dyDescent="0.35">
      <c r="C17" s="1"/>
      <c r="D17" s="2"/>
      <c r="E17" s="2"/>
      <c r="F17" s="2"/>
    </row>
    <row r="18" spans="1:8" ht="26" x14ac:dyDescent="0.6">
      <c r="B18" s="10" t="s">
        <v>14</v>
      </c>
      <c r="C18" s="4"/>
      <c r="D18" s="6"/>
      <c r="E18" s="6"/>
      <c r="F18" s="6"/>
      <c r="G18" s="3"/>
      <c r="H18" s="3"/>
    </row>
    <row r="19" spans="1:8" ht="26.5" thickBot="1" x14ac:dyDescent="0.65">
      <c r="B19" s="3"/>
      <c r="C19" s="4"/>
      <c r="D19" s="6"/>
      <c r="E19" s="6"/>
      <c r="F19" s="6"/>
      <c r="G19" s="3"/>
      <c r="H19" s="3"/>
    </row>
    <row r="20" spans="1:8" ht="69" customHeight="1" x14ac:dyDescent="0.35">
      <c r="A20" s="2"/>
      <c r="B20" s="12" t="s">
        <v>15</v>
      </c>
      <c r="C20" s="13" t="s">
        <v>16</v>
      </c>
      <c r="D20" s="14" t="s">
        <v>21</v>
      </c>
      <c r="E20" s="15" t="s">
        <v>17</v>
      </c>
      <c r="F20" s="14" t="s">
        <v>18</v>
      </c>
      <c r="G20" s="15" t="s">
        <v>19</v>
      </c>
      <c r="H20" s="16" t="s">
        <v>20</v>
      </c>
    </row>
    <row r="21" spans="1:8" ht="135" customHeight="1" x14ac:dyDescent="0.35">
      <c r="B21" s="167" t="s">
        <v>23</v>
      </c>
      <c r="C21" s="87" t="s">
        <v>22</v>
      </c>
      <c r="D21" s="88"/>
      <c r="E21" s="88">
        <v>2</v>
      </c>
      <c r="F21" s="88">
        <f>Tableau3364226[[#This Row],[Weighting]]*Tableau3364226[[#This Row],[Score (from 1 to 4)]]</f>
        <v>0</v>
      </c>
      <c r="G21" s="89"/>
      <c r="H21" s="90"/>
    </row>
    <row r="22" spans="1:8" ht="58.5" customHeight="1" x14ac:dyDescent="0.35">
      <c r="B22" s="149"/>
      <c r="C22" s="17" t="s">
        <v>24</v>
      </c>
      <c r="D22" s="18"/>
      <c r="E22" s="18">
        <v>2</v>
      </c>
      <c r="F22" s="18">
        <f>Tableau3364226[[#This Row],[Weighting]]*Tableau3364226[[#This Row],[Score (from 1 to 4)]]</f>
        <v>0</v>
      </c>
      <c r="G22" s="19"/>
      <c r="H22" s="20"/>
    </row>
    <row r="23" spans="1:8" ht="47.5" customHeight="1" x14ac:dyDescent="0.35">
      <c r="B23" s="149"/>
      <c r="C23" s="21" t="s">
        <v>25</v>
      </c>
      <c r="D23" s="22"/>
      <c r="E23" s="22">
        <v>2</v>
      </c>
      <c r="F23" s="22">
        <f>Tableau3364226[[#This Row],[Weighting]]*Tableau3364226[[#This Row],[Score (from 1 to 4)]]</f>
        <v>0</v>
      </c>
      <c r="G23" s="23"/>
      <c r="H23" s="24"/>
    </row>
    <row r="24" spans="1:8" ht="42" customHeight="1" x14ac:dyDescent="0.35">
      <c r="B24" s="149"/>
      <c r="C24" s="60" t="s">
        <v>26</v>
      </c>
      <c r="D24" s="61"/>
      <c r="E24" s="53">
        <v>2</v>
      </c>
      <c r="F24" s="53">
        <f>Tableau3364226[[#This Row],[Weighting]]*Tableau3364226[[#This Row],[Score (from 1 to 4)]]</f>
        <v>0</v>
      </c>
      <c r="G24" s="85"/>
      <c r="H24" s="86"/>
    </row>
    <row r="25" spans="1:8" ht="52" customHeight="1" x14ac:dyDescent="0.35">
      <c r="B25" s="149"/>
      <c r="C25" s="98" t="s">
        <v>4</v>
      </c>
      <c r="D25" s="22"/>
      <c r="E25" s="22"/>
      <c r="F25" s="92">
        <f>SUM(Tableau3364226[Weighted Score])</f>
        <v>0</v>
      </c>
      <c r="G25" s="23"/>
      <c r="H25" s="23"/>
    </row>
    <row r="26" spans="1:8" ht="37" customHeight="1" thickBot="1" x14ac:dyDescent="0.65">
      <c r="B26" s="3"/>
      <c r="C26" s="4"/>
      <c r="D26" s="6"/>
      <c r="E26" s="6"/>
      <c r="F26" s="6"/>
      <c r="G26" s="3"/>
      <c r="H26" s="3"/>
    </row>
    <row r="27" spans="1:8" ht="74.5" customHeight="1" thickBot="1" x14ac:dyDescent="0.4">
      <c r="B27" s="12" t="s">
        <v>15</v>
      </c>
      <c r="C27" s="13" t="s">
        <v>16</v>
      </c>
      <c r="D27" s="14" t="s">
        <v>21</v>
      </c>
      <c r="E27" s="15" t="s">
        <v>17</v>
      </c>
      <c r="F27" s="14" t="s">
        <v>18</v>
      </c>
      <c r="G27" s="15" t="s">
        <v>19</v>
      </c>
      <c r="H27" s="16" t="s">
        <v>20</v>
      </c>
    </row>
    <row r="28" spans="1:8" ht="58" x14ac:dyDescent="0.35">
      <c r="B28" s="163" t="s">
        <v>27</v>
      </c>
      <c r="C28" s="49" t="s">
        <v>28</v>
      </c>
      <c r="D28" s="92"/>
      <c r="E28" s="92">
        <v>3</v>
      </c>
      <c r="F28" s="92">
        <f>Tableau3425327[[#This Row],[Weighting]]*Tableau3425327[[#This Row],[Score (from 1 to 4)]]</f>
        <v>0</v>
      </c>
      <c r="G28" s="93"/>
      <c r="H28" s="93"/>
    </row>
    <row r="29" spans="1:8" ht="72.5" x14ac:dyDescent="0.35">
      <c r="B29" s="164"/>
      <c r="C29" s="17" t="s">
        <v>29</v>
      </c>
      <c r="D29" s="61"/>
      <c r="E29" s="61">
        <v>1</v>
      </c>
      <c r="F29" s="61">
        <f>Tableau3425327[[#This Row],[Weighting]]*Tableau3425327[[#This Row],[Score (from 1 to 4)]]</f>
        <v>0</v>
      </c>
      <c r="G29" s="94"/>
      <c r="H29" s="94"/>
    </row>
    <row r="30" spans="1:8" ht="43.5" x14ac:dyDescent="0.35">
      <c r="B30" s="164"/>
      <c r="C30" s="21" t="s">
        <v>30</v>
      </c>
      <c r="D30" s="92"/>
      <c r="E30" s="92">
        <v>2</v>
      </c>
      <c r="F30" s="92">
        <f>Tableau3425327[[#This Row],[Weighting]]*Tableau3425327[[#This Row],[Score (from 1 to 4)]]</f>
        <v>0</v>
      </c>
      <c r="G30" s="93"/>
      <c r="H30" s="93"/>
    </row>
    <row r="31" spans="1:8" ht="43.5" x14ac:dyDescent="0.35">
      <c r="B31" s="165"/>
      <c r="C31" s="95" t="s">
        <v>31</v>
      </c>
      <c r="D31" s="61"/>
      <c r="E31" s="61">
        <v>2</v>
      </c>
      <c r="F31" s="61">
        <f>Tableau3425327[[#This Row],[Weighting]]*Tableau3425327[[#This Row],[Score (from 1 to 4)]]</f>
        <v>0</v>
      </c>
      <c r="G31" s="94"/>
      <c r="H31" s="94"/>
    </row>
    <row r="32" spans="1:8" ht="79.5" customHeight="1" x14ac:dyDescent="0.35">
      <c r="B32" s="165"/>
      <c r="C32" s="21" t="s">
        <v>32</v>
      </c>
      <c r="D32" s="92"/>
      <c r="E32" s="92">
        <v>3</v>
      </c>
      <c r="F32" s="96">
        <f>SUM(F26:F31)</f>
        <v>0</v>
      </c>
      <c r="G32" s="93"/>
      <c r="H32" s="93"/>
    </row>
    <row r="33" spans="2:18" ht="63" customHeight="1" x14ac:dyDescent="0.35">
      <c r="B33" s="165"/>
      <c r="C33" s="91" t="s">
        <v>33</v>
      </c>
      <c r="D33" s="61"/>
      <c r="E33" s="61">
        <v>3</v>
      </c>
      <c r="F33" s="61">
        <f>Tableau3425327[[#This Row],[Weighting]]*Tableau3425327[[#This Row],[Score (from 1 to 4)]]</f>
        <v>0</v>
      </c>
      <c r="G33" s="94"/>
      <c r="H33" s="94"/>
    </row>
    <row r="34" spans="2:18" ht="27" customHeight="1" thickBot="1" x14ac:dyDescent="0.4">
      <c r="B34" s="166"/>
      <c r="C34" s="97" t="s">
        <v>5</v>
      </c>
      <c r="D34" s="50"/>
      <c r="E34" s="50"/>
      <c r="F34" s="50">
        <f t="shared" ref="F34" si="0">SUM(F28:F33)</f>
        <v>0</v>
      </c>
      <c r="G34" s="51"/>
      <c r="H34" s="52"/>
    </row>
    <row r="35" spans="2:18" x14ac:dyDescent="0.35">
      <c r="C35" s="5"/>
      <c r="D35" s="2"/>
      <c r="E35" s="2"/>
      <c r="F35" s="2"/>
    </row>
    <row r="36" spans="2:18" ht="16" thickBot="1" x14ac:dyDescent="0.4">
      <c r="F36" s="11"/>
    </row>
    <row r="37" spans="2:18" ht="31" x14ac:dyDescent="0.35">
      <c r="B37" s="12" t="s">
        <v>15</v>
      </c>
      <c r="C37" s="13" t="s">
        <v>16</v>
      </c>
      <c r="D37" s="14" t="s">
        <v>21</v>
      </c>
      <c r="E37" s="15" t="s">
        <v>17</v>
      </c>
      <c r="F37" s="14" t="s">
        <v>18</v>
      </c>
      <c r="G37" s="15" t="s">
        <v>19</v>
      </c>
      <c r="H37" s="16" t="s">
        <v>20</v>
      </c>
    </row>
    <row r="38" spans="2:18" ht="58" x14ac:dyDescent="0.35">
      <c r="B38" s="149" t="s">
        <v>34</v>
      </c>
      <c r="C38" s="21" t="s">
        <v>35</v>
      </c>
      <c r="D38" s="22"/>
      <c r="E38" s="22">
        <v>1</v>
      </c>
      <c r="F38" s="22">
        <f>Tableau33827929[[#This Row],[Score (from 1 to 4)]]*Tableau33827929[[#This Row],[Weighting]]</f>
        <v>0</v>
      </c>
      <c r="G38" s="23"/>
      <c r="H38" s="23"/>
    </row>
    <row r="39" spans="2:18" ht="43.5" x14ac:dyDescent="0.35">
      <c r="B39" s="149"/>
      <c r="C39" s="17" t="s">
        <v>36</v>
      </c>
      <c r="D39" s="18"/>
      <c r="E39" s="18">
        <v>2</v>
      </c>
      <c r="F39" s="18">
        <f>Tableau33827929[[#This Row],[Score (from 1 to 4)]]*Tableau33827929[[#This Row],[Weighting]]</f>
        <v>0</v>
      </c>
      <c r="G39" s="19"/>
      <c r="H39" s="19"/>
    </row>
    <row r="40" spans="2:18" ht="64.5" customHeight="1" x14ac:dyDescent="0.35">
      <c r="B40" s="149"/>
      <c r="C40" s="21" t="s">
        <v>37</v>
      </c>
      <c r="D40" s="22"/>
      <c r="E40" s="22">
        <v>2</v>
      </c>
      <c r="F40" s="22">
        <f>Tableau33827929[[#This Row],[Score (from 1 to 4)]]*Tableau33827929[[#This Row],[Weighting]]</f>
        <v>0</v>
      </c>
      <c r="G40" s="23"/>
      <c r="H40" s="23"/>
    </row>
    <row r="41" spans="2:18" x14ac:dyDescent="0.35">
      <c r="B41" s="149"/>
      <c r="C41" s="130" t="s">
        <v>5</v>
      </c>
      <c r="D41" s="18"/>
      <c r="E41" s="18"/>
      <c r="F41" s="61">
        <f>SUM(F38:F40)</f>
        <v>0</v>
      </c>
      <c r="G41" s="19"/>
      <c r="H41" s="19"/>
    </row>
    <row r="42" spans="2:18" ht="74.150000000000006" customHeight="1" thickBot="1" x14ac:dyDescent="0.4">
      <c r="C42" s="2"/>
      <c r="D42" s="2"/>
      <c r="E42" s="2"/>
      <c r="F42" s="9"/>
      <c r="G42" s="8"/>
      <c r="H42" s="7"/>
    </row>
    <row r="43" spans="2:18" ht="54.5" customHeight="1" x14ac:dyDescent="0.35">
      <c r="B43" s="12" t="s">
        <v>15</v>
      </c>
      <c r="C43" s="13" t="s">
        <v>16</v>
      </c>
      <c r="D43" s="14" t="s">
        <v>21</v>
      </c>
      <c r="E43" s="15" t="s">
        <v>17</v>
      </c>
      <c r="F43" s="14" t="s">
        <v>18</v>
      </c>
      <c r="G43" s="15" t="s">
        <v>19</v>
      </c>
      <c r="H43" s="16" t="s">
        <v>20</v>
      </c>
    </row>
    <row r="44" spans="2:18" ht="29" x14ac:dyDescent="0.35">
      <c r="B44" s="149" t="s">
        <v>38</v>
      </c>
      <c r="C44" s="21" t="s">
        <v>39</v>
      </c>
      <c r="D44" s="22"/>
      <c r="E44" s="22">
        <v>1</v>
      </c>
      <c r="F44" s="22">
        <f>Tableau3386828[[#This Row],[Score (from 1 to 4)]]*Tableau3386828[[#This Row],[Weighting]]</f>
        <v>0</v>
      </c>
      <c r="G44" s="23"/>
      <c r="H44" s="23"/>
    </row>
    <row r="45" spans="2:18" ht="101.5" x14ac:dyDescent="0.35">
      <c r="B45" s="149"/>
      <c r="C45" s="17" t="s">
        <v>40</v>
      </c>
      <c r="D45" s="18"/>
      <c r="E45" s="61">
        <v>3</v>
      </c>
      <c r="F45" s="18">
        <f>Tableau3386828[[#This Row],[Score (from 1 to 4)]]*Tableau3386828[[#This Row],[Weighting]]</f>
        <v>0</v>
      </c>
      <c r="G45" s="19"/>
      <c r="H45" s="19"/>
    </row>
    <row r="46" spans="2:18" ht="43.5" x14ac:dyDescent="0.35">
      <c r="B46" s="149"/>
      <c r="C46" s="21" t="s">
        <v>41</v>
      </c>
      <c r="D46" s="22"/>
      <c r="E46" s="22">
        <v>2</v>
      </c>
      <c r="F46" s="22">
        <f>Tableau3386828[[#This Row],[Score (from 1 to 4)]]*Tableau3386828[[#This Row],[Weighting]]</f>
        <v>0</v>
      </c>
      <c r="G46" s="23"/>
      <c r="H46" s="23"/>
    </row>
    <row r="47" spans="2:18" ht="15.5" x14ac:dyDescent="0.35">
      <c r="B47" s="149"/>
      <c r="C47" s="17" t="s">
        <v>5</v>
      </c>
      <c r="D47" s="61"/>
      <c r="E47" s="61"/>
      <c r="F47" s="99">
        <f>SUM(Tableau3386828[Weighted Score])</f>
        <v>0</v>
      </c>
      <c r="G47" s="100"/>
      <c r="H47" s="101"/>
    </row>
    <row r="48" spans="2:18" x14ac:dyDescent="0.35">
      <c r="C48" s="5"/>
      <c r="D48" s="2"/>
      <c r="E48" s="2"/>
      <c r="F48" s="2"/>
      <c r="L48" s="47"/>
      <c r="M48" s="48"/>
      <c r="N48" s="27"/>
      <c r="O48" s="27"/>
      <c r="P48" s="27"/>
      <c r="Q48" s="25"/>
      <c r="R48" s="25"/>
    </row>
    <row r="50" spans="2:8" ht="26" x14ac:dyDescent="0.6">
      <c r="B50" s="62" t="s">
        <v>43</v>
      </c>
      <c r="C50" s="62"/>
    </row>
    <row r="51" spans="2:8" ht="15" thickBot="1" x14ac:dyDescent="0.4"/>
    <row r="52" spans="2:8" ht="31.5" thickBot="1" x14ac:dyDescent="0.4">
      <c r="B52" s="157" t="s">
        <v>134</v>
      </c>
      <c r="C52" s="179" t="s">
        <v>16</v>
      </c>
      <c r="D52" s="180" t="s">
        <v>21</v>
      </c>
      <c r="E52" s="181" t="s">
        <v>17</v>
      </c>
      <c r="F52" s="180" t="s">
        <v>18</v>
      </c>
      <c r="G52" s="181" t="s">
        <v>19</v>
      </c>
      <c r="H52" s="182" t="s">
        <v>20</v>
      </c>
    </row>
    <row r="53" spans="2:8" ht="42.5" thickTop="1" x14ac:dyDescent="0.35">
      <c r="B53" s="158"/>
      <c r="C53" s="102" t="s">
        <v>135</v>
      </c>
      <c r="D53" s="84"/>
      <c r="E53" s="103">
        <v>1</v>
      </c>
      <c r="F53" s="103">
        <f>D53*E53</f>
        <v>0</v>
      </c>
      <c r="G53" s="19"/>
      <c r="H53" s="20"/>
    </row>
    <row r="54" spans="2:8" x14ac:dyDescent="0.35">
      <c r="B54" s="158"/>
      <c r="C54" s="104" t="s">
        <v>121</v>
      </c>
      <c r="D54" s="83"/>
      <c r="E54" s="105">
        <v>2</v>
      </c>
      <c r="F54" s="105">
        <f>D54*E54</f>
        <v>0</v>
      </c>
      <c r="G54" s="23"/>
      <c r="H54" s="24"/>
    </row>
    <row r="55" spans="2:8" x14ac:dyDescent="0.35">
      <c r="B55" s="158"/>
      <c r="C55" s="102" t="s">
        <v>136</v>
      </c>
      <c r="D55" s="84"/>
      <c r="E55" s="103">
        <v>2</v>
      </c>
      <c r="F55" s="103">
        <f>D55*E55</f>
        <v>0</v>
      </c>
      <c r="G55" s="19"/>
      <c r="H55" s="20"/>
    </row>
    <row r="56" spans="2:8" ht="28" x14ac:dyDescent="0.35">
      <c r="B56" s="158"/>
      <c r="C56" s="106" t="s">
        <v>122</v>
      </c>
      <c r="D56" s="83"/>
      <c r="E56" s="105">
        <v>3</v>
      </c>
      <c r="F56" s="105">
        <f>D56*E56</f>
        <v>0</v>
      </c>
      <c r="G56" s="23"/>
      <c r="H56" s="24"/>
    </row>
    <row r="57" spans="2:8" ht="28" x14ac:dyDescent="0.35">
      <c r="B57" s="185"/>
      <c r="C57" s="186" t="s">
        <v>137</v>
      </c>
      <c r="D57" s="187"/>
      <c r="E57" s="188">
        <v>1</v>
      </c>
      <c r="F57" s="188"/>
      <c r="G57" s="189"/>
      <c r="H57" s="190"/>
    </row>
    <row r="58" spans="2:8" ht="25" customHeight="1" thickBot="1" x14ac:dyDescent="0.4">
      <c r="B58" s="159"/>
      <c r="C58" s="127" t="s">
        <v>5</v>
      </c>
      <c r="D58" s="128"/>
      <c r="E58" s="128"/>
      <c r="F58" s="131">
        <f>SUM(F53:F57)</f>
        <v>0</v>
      </c>
      <c r="G58" s="128"/>
      <c r="H58" s="129"/>
    </row>
    <row r="61" spans="2:8" ht="26" x14ac:dyDescent="0.6">
      <c r="B61" s="10" t="s">
        <v>45</v>
      </c>
    </row>
    <row r="62" spans="2:8" ht="15" thickBot="1" x14ac:dyDescent="0.4"/>
    <row r="63" spans="2:8" ht="31.5" thickBot="1" x14ac:dyDescent="0.4">
      <c r="B63" s="12"/>
      <c r="C63" s="119" t="s">
        <v>46</v>
      </c>
      <c r="D63" s="64" t="s">
        <v>47</v>
      </c>
      <c r="E63" s="172" t="s">
        <v>19</v>
      </c>
      <c r="F63" s="172"/>
      <c r="G63" s="172"/>
      <c r="H63" s="178" t="s">
        <v>20</v>
      </c>
    </row>
    <row r="64" spans="2:8" ht="56.5" customHeight="1" thickTop="1" x14ac:dyDescent="0.35">
      <c r="B64" s="169" t="s">
        <v>48</v>
      </c>
      <c r="C64" s="31" t="s">
        <v>49</v>
      </c>
      <c r="D64" s="32">
        <v>0</v>
      </c>
      <c r="E64" s="140"/>
      <c r="F64" s="140"/>
      <c r="G64" s="140"/>
      <c r="H64" s="34"/>
    </row>
    <row r="65" spans="2:8" ht="28" x14ac:dyDescent="0.35">
      <c r="B65" s="169"/>
      <c r="C65" s="35" t="s">
        <v>50</v>
      </c>
      <c r="D65" s="36"/>
      <c r="E65" s="139"/>
      <c r="F65" s="139"/>
      <c r="G65" s="139"/>
      <c r="H65" s="38"/>
    </row>
    <row r="66" spans="2:8" ht="28" x14ac:dyDescent="0.35">
      <c r="B66" s="169"/>
      <c r="C66" s="31" t="s">
        <v>51</v>
      </c>
      <c r="D66" s="32"/>
      <c r="E66" s="140"/>
      <c r="F66" s="140"/>
      <c r="G66" s="140"/>
      <c r="H66" s="34"/>
    </row>
    <row r="67" spans="2:8" ht="126" x14ac:dyDescent="0.35">
      <c r="B67" s="169"/>
      <c r="C67" s="35" t="s">
        <v>52</v>
      </c>
      <c r="D67" s="36"/>
      <c r="E67" s="139"/>
      <c r="F67" s="139"/>
      <c r="G67" s="139"/>
      <c r="H67" s="38"/>
    </row>
    <row r="68" spans="2:8" ht="87" customHeight="1" x14ac:dyDescent="0.35">
      <c r="B68" s="169"/>
      <c r="C68" s="31" t="s">
        <v>53</v>
      </c>
      <c r="D68" s="111"/>
      <c r="E68" s="162"/>
      <c r="F68" s="162"/>
      <c r="G68" s="162"/>
      <c r="H68" s="125"/>
    </row>
    <row r="69" spans="2:8" ht="32" customHeight="1" x14ac:dyDescent="0.35">
      <c r="B69" s="169"/>
      <c r="C69" s="35" t="s">
        <v>54</v>
      </c>
      <c r="D69" s="36"/>
      <c r="E69" s="139"/>
      <c r="F69" s="139"/>
      <c r="G69" s="139"/>
      <c r="H69" s="38"/>
    </row>
    <row r="70" spans="2:8" ht="15" thickBot="1" x14ac:dyDescent="0.4">
      <c r="B70" s="170"/>
      <c r="C70" s="126" t="s">
        <v>5</v>
      </c>
      <c r="D70" s="42">
        <f>SUM(D64:D69)</f>
        <v>0</v>
      </c>
      <c r="E70" s="173"/>
      <c r="F70" s="174"/>
      <c r="G70" s="175"/>
      <c r="H70" s="46"/>
    </row>
    <row r="71" spans="2:8" ht="26.5" thickBot="1" x14ac:dyDescent="0.65">
      <c r="B71" s="10"/>
      <c r="C71" s="39"/>
      <c r="D71" s="40"/>
      <c r="E71" s="41"/>
      <c r="H71" s="41"/>
    </row>
    <row r="72" spans="2:8" ht="35.5" customHeight="1" thickBot="1" x14ac:dyDescent="0.4">
      <c r="B72" s="12"/>
      <c r="C72" s="119" t="s">
        <v>46</v>
      </c>
      <c r="D72" s="64" t="s">
        <v>47</v>
      </c>
      <c r="E72" s="172" t="s">
        <v>19</v>
      </c>
      <c r="F72" s="172"/>
      <c r="G72" s="172"/>
      <c r="H72" s="178" t="s">
        <v>20</v>
      </c>
    </row>
    <row r="73" spans="2:8" ht="88.5" customHeight="1" thickTop="1" x14ac:dyDescent="0.35">
      <c r="B73" s="149" t="s">
        <v>55</v>
      </c>
      <c r="C73" s="31" t="s">
        <v>56</v>
      </c>
      <c r="D73" s="32">
        <v>0</v>
      </c>
      <c r="E73" s="140"/>
      <c r="F73" s="140"/>
      <c r="G73" s="140"/>
      <c r="H73" s="33"/>
    </row>
    <row r="74" spans="2:8" ht="28" x14ac:dyDescent="0.35">
      <c r="B74" s="149"/>
      <c r="C74" s="35" t="s">
        <v>57</v>
      </c>
      <c r="D74" s="36"/>
      <c r="E74" s="139"/>
      <c r="F74" s="139"/>
      <c r="G74" s="139"/>
      <c r="H74" s="37"/>
    </row>
    <row r="75" spans="2:8" ht="74.5" customHeight="1" x14ac:dyDescent="0.35">
      <c r="B75" s="149"/>
      <c r="C75" s="31" t="s">
        <v>58</v>
      </c>
      <c r="D75" s="32"/>
      <c r="E75" s="140"/>
      <c r="F75" s="140"/>
      <c r="G75" s="140"/>
      <c r="H75" s="33"/>
    </row>
    <row r="76" spans="2:8" ht="28" x14ac:dyDescent="0.35">
      <c r="B76" s="149"/>
      <c r="C76" s="35" t="s">
        <v>59</v>
      </c>
      <c r="D76" s="36"/>
      <c r="E76" s="139"/>
      <c r="F76" s="139"/>
      <c r="G76" s="139"/>
      <c r="H76" s="37"/>
    </row>
    <row r="77" spans="2:8" x14ac:dyDescent="0.35">
      <c r="B77" s="149"/>
      <c r="C77" s="31" t="s">
        <v>60</v>
      </c>
      <c r="D77" s="32"/>
      <c r="E77" s="140"/>
      <c r="F77" s="140"/>
      <c r="G77" s="140"/>
      <c r="H77" s="33"/>
    </row>
    <row r="78" spans="2:8" ht="26.15" customHeight="1" x14ac:dyDescent="0.35">
      <c r="B78" s="149"/>
      <c r="C78" s="112" t="s">
        <v>5</v>
      </c>
      <c r="D78" s="113">
        <f>SUM(D73:D77)</f>
        <v>0</v>
      </c>
      <c r="E78" s="148"/>
      <c r="F78" s="148"/>
      <c r="G78" s="148"/>
      <c r="H78" s="114"/>
    </row>
    <row r="79" spans="2:8" ht="15" thickBot="1" x14ac:dyDescent="0.4">
      <c r="B79" s="63"/>
      <c r="C79" s="65"/>
      <c r="D79" s="66"/>
      <c r="E79" s="67"/>
      <c r="F79" s="68"/>
      <c r="G79" s="68"/>
      <c r="H79" s="67"/>
    </row>
    <row r="80" spans="2:8" ht="49.5" customHeight="1" thickBot="1" x14ac:dyDescent="0.4">
      <c r="B80" s="44"/>
      <c r="C80" s="119" t="s">
        <v>46</v>
      </c>
      <c r="D80" s="64" t="s">
        <v>47</v>
      </c>
      <c r="E80" s="172" t="s">
        <v>19</v>
      </c>
      <c r="F80" s="172"/>
      <c r="G80" s="172"/>
      <c r="H80" s="178" t="s">
        <v>20</v>
      </c>
    </row>
    <row r="81" spans="1:10" ht="28.5" thickTop="1" x14ac:dyDescent="0.35">
      <c r="B81" s="168" t="s">
        <v>61</v>
      </c>
      <c r="C81" s="35" t="s">
        <v>62</v>
      </c>
      <c r="D81" s="36"/>
      <c r="E81" s="139"/>
      <c r="F81" s="139"/>
      <c r="G81" s="139"/>
      <c r="H81" s="38"/>
    </row>
    <row r="82" spans="1:10" ht="56" x14ac:dyDescent="0.35">
      <c r="B82" s="169"/>
      <c r="C82" s="31" t="s">
        <v>63</v>
      </c>
      <c r="D82" s="32"/>
      <c r="E82" s="140"/>
      <c r="F82" s="140"/>
      <c r="G82" s="140"/>
      <c r="H82" s="34"/>
    </row>
    <row r="83" spans="1:10" ht="46.5" customHeight="1" x14ac:dyDescent="0.35">
      <c r="B83" s="169"/>
      <c r="C83" s="35" t="s">
        <v>64</v>
      </c>
      <c r="D83" s="36"/>
      <c r="E83" s="139"/>
      <c r="F83" s="139"/>
      <c r="G83" s="139"/>
      <c r="H83" s="38"/>
    </row>
    <row r="84" spans="1:10" ht="31" customHeight="1" x14ac:dyDescent="0.35">
      <c r="B84" s="169"/>
      <c r="C84" s="31" t="s">
        <v>65</v>
      </c>
      <c r="D84" s="32"/>
      <c r="E84" s="140"/>
      <c r="F84" s="140"/>
      <c r="G84" s="140"/>
      <c r="H84" s="34"/>
    </row>
    <row r="85" spans="1:10" ht="43" customHeight="1" x14ac:dyDescent="0.35">
      <c r="B85" s="169"/>
      <c r="C85" s="35" t="s">
        <v>66</v>
      </c>
      <c r="D85" s="36"/>
      <c r="E85" s="139"/>
      <c r="F85" s="139"/>
      <c r="G85" s="139"/>
      <c r="H85" s="38"/>
    </row>
    <row r="86" spans="1:10" ht="103" customHeight="1" thickBot="1" x14ac:dyDescent="0.4">
      <c r="B86" s="170"/>
      <c r="C86" s="43" t="s">
        <v>67</v>
      </c>
      <c r="D86" s="42"/>
      <c r="E86" s="176"/>
      <c r="F86" s="176"/>
      <c r="G86" s="176"/>
      <c r="H86" s="46"/>
    </row>
    <row r="87" spans="1:10" x14ac:dyDescent="0.35">
      <c r="B87" s="63"/>
      <c r="C87" s="122" t="s">
        <v>5</v>
      </c>
      <c r="D87" s="123">
        <f>SUM(D81:D86)</f>
        <v>0</v>
      </c>
      <c r="E87" s="171"/>
      <c r="F87" s="171"/>
      <c r="G87" s="171"/>
      <c r="H87" s="124"/>
    </row>
    <row r="88" spans="1:10" ht="15" thickBot="1" x14ac:dyDescent="0.4">
      <c r="B88" s="47"/>
      <c r="C88" s="48"/>
      <c r="D88" s="27"/>
      <c r="E88" s="25"/>
      <c r="H88" s="25"/>
    </row>
    <row r="89" spans="1:10" ht="48" customHeight="1" thickBot="1" x14ac:dyDescent="0.4">
      <c r="B89" s="44"/>
      <c r="C89" s="119" t="s">
        <v>46</v>
      </c>
      <c r="D89" s="64" t="s">
        <v>47</v>
      </c>
      <c r="E89" s="172" t="s">
        <v>19</v>
      </c>
      <c r="F89" s="172"/>
      <c r="G89" s="172"/>
      <c r="H89" s="178" t="s">
        <v>20</v>
      </c>
    </row>
    <row r="90" spans="1:10" ht="83.15" customHeight="1" thickTop="1" x14ac:dyDescent="0.35">
      <c r="B90" s="160" t="s">
        <v>68</v>
      </c>
      <c r="C90" s="45" t="s">
        <v>69</v>
      </c>
      <c r="D90" s="115"/>
      <c r="E90" s="143"/>
      <c r="F90" s="143"/>
      <c r="G90" s="143"/>
      <c r="H90" s="116"/>
    </row>
    <row r="91" spans="1:10" ht="90.65" customHeight="1" thickBot="1" x14ac:dyDescent="0.4">
      <c r="B91" s="161"/>
      <c r="C91" s="43" t="s">
        <v>70</v>
      </c>
      <c r="D91" s="117"/>
      <c r="E91" s="142"/>
      <c r="F91" s="142"/>
      <c r="G91" s="142"/>
      <c r="H91" s="118"/>
    </row>
    <row r="92" spans="1:10" x14ac:dyDescent="0.35">
      <c r="C92" s="35" t="s">
        <v>5</v>
      </c>
      <c r="D92" s="36">
        <f>D90+D91</f>
        <v>0</v>
      </c>
      <c r="E92" s="139"/>
      <c r="F92" s="139"/>
      <c r="G92" s="139"/>
      <c r="H92" s="37"/>
    </row>
    <row r="95" spans="1:10" x14ac:dyDescent="0.35">
      <c r="A95" s="25"/>
      <c r="B95" s="25"/>
      <c r="C95" s="25"/>
      <c r="D95" s="25"/>
      <c r="E95" s="67"/>
      <c r="F95" s="141"/>
      <c r="G95" s="141"/>
      <c r="H95" s="141"/>
      <c r="I95" s="141"/>
      <c r="J95" s="120"/>
    </row>
    <row r="96" spans="1:10" ht="30.65" customHeight="1" x14ac:dyDescent="0.35">
      <c r="B96" s="69" t="s">
        <v>42</v>
      </c>
      <c r="C96" s="70"/>
      <c r="D96" s="71"/>
      <c r="E96" s="72">
        <f>Tableau3364226[[#Totals],[Weighted Score]]+F34+Tableau33827929[[#Totals],[Weighted Score]]+Tableau3386828[[#Totals],[Weighted Score]]</f>
        <v>0</v>
      </c>
      <c r="F96" s="120"/>
      <c r="G96" s="67"/>
      <c r="H96" s="74"/>
      <c r="I96" s="74"/>
      <c r="J96" s="67"/>
    </row>
    <row r="97" spans="2:10" ht="34.5" customHeight="1" x14ac:dyDescent="0.35">
      <c r="B97" s="77" t="s">
        <v>73</v>
      </c>
      <c r="C97" s="78"/>
      <c r="D97" s="79"/>
      <c r="E97" s="72">
        <f>F58</f>
        <v>0</v>
      </c>
      <c r="F97" s="67"/>
      <c r="G97" s="67"/>
      <c r="H97" s="74"/>
      <c r="I97" s="75"/>
      <c r="J97" s="75"/>
    </row>
    <row r="98" spans="2:10" ht="30.65" customHeight="1" x14ac:dyDescent="0.35">
      <c r="B98" s="77" t="s">
        <v>71</v>
      </c>
      <c r="C98" s="78"/>
      <c r="D98" s="79"/>
      <c r="E98" s="72">
        <f>D70+D78+D87+D92</f>
        <v>0</v>
      </c>
      <c r="F98" s="67"/>
      <c r="G98" s="67"/>
      <c r="H98" s="67"/>
      <c r="I98" s="75"/>
      <c r="J98" s="75"/>
    </row>
    <row r="99" spans="2:10" ht="27.65" customHeight="1" x14ac:dyDescent="0.35">
      <c r="B99" s="55" t="s">
        <v>72</v>
      </c>
      <c r="C99" s="56"/>
      <c r="D99" s="57"/>
      <c r="E99" s="72">
        <f>SUM(E96:E98)</f>
        <v>0</v>
      </c>
      <c r="F99" s="67"/>
      <c r="G99" s="67"/>
      <c r="H99" s="74"/>
      <c r="I99" s="75"/>
      <c r="J99" s="75"/>
    </row>
    <row r="102" spans="2:10" ht="32.5" customHeight="1" x14ac:dyDescent="0.35">
      <c r="B102" s="145" t="s">
        <v>74</v>
      </c>
      <c r="C102" s="146"/>
      <c r="D102" s="147"/>
      <c r="E102" s="82">
        <f>E96+E97</f>
        <v>0</v>
      </c>
    </row>
    <row r="103" spans="2:10" ht="71.5" customHeight="1" x14ac:dyDescent="0.35">
      <c r="B103" s="121" t="s">
        <v>75</v>
      </c>
      <c r="C103" s="146" t="s">
        <v>76</v>
      </c>
      <c r="D103" s="147"/>
      <c r="E103" s="81" t="s">
        <v>77</v>
      </c>
    </row>
    <row r="104" spans="2:10" ht="28.5" customHeight="1" x14ac:dyDescent="0.35">
      <c r="B104" s="133" t="s">
        <v>78</v>
      </c>
      <c r="C104" s="183" t="s">
        <v>138</v>
      </c>
      <c r="D104" s="184"/>
      <c r="E104" s="59"/>
    </row>
    <row r="105" spans="2:10" ht="28.5" customHeight="1" x14ac:dyDescent="0.35">
      <c r="B105" s="134"/>
      <c r="C105" s="183" t="s">
        <v>139</v>
      </c>
      <c r="D105" s="184"/>
      <c r="E105" s="59"/>
    </row>
    <row r="106" spans="2:10" ht="28.5" customHeight="1" x14ac:dyDescent="0.35">
      <c r="B106" s="133" t="s">
        <v>79</v>
      </c>
      <c r="C106" s="183" t="s">
        <v>140</v>
      </c>
      <c r="D106" s="184"/>
      <c r="E106" s="59"/>
    </row>
    <row r="107" spans="2:10" ht="28.5" customHeight="1" x14ac:dyDescent="0.35">
      <c r="B107" s="134"/>
      <c r="C107" s="183" t="s">
        <v>141</v>
      </c>
      <c r="D107" s="184"/>
      <c r="E107" s="59"/>
    </row>
    <row r="108" spans="2:10" ht="38" customHeight="1" x14ac:dyDescent="0.35">
      <c r="B108" s="133" t="s">
        <v>80</v>
      </c>
      <c r="C108" s="183" t="s">
        <v>142</v>
      </c>
      <c r="D108" s="184"/>
      <c r="E108" s="59"/>
    </row>
    <row r="109" spans="2:10" ht="30.65" customHeight="1" x14ac:dyDescent="0.35">
      <c r="B109" s="134"/>
      <c r="C109" s="183" t="s">
        <v>143</v>
      </c>
      <c r="D109" s="184"/>
      <c r="E109" s="59"/>
    </row>
    <row r="110" spans="2:10" ht="29.15" customHeight="1" x14ac:dyDescent="0.35">
      <c r="B110" s="25"/>
      <c r="C110" s="25"/>
      <c r="D110" s="25"/>
      <c r="E110" s="25"/>
      <c r="F110" s="25"/>
      <c r="G110" s="25"/>
      <c r="H110" s="76"/>
    </row>
    <row r="111" spans="2:10" x14ac:dyDescent="0.35">
      <c r="B111" s="25"/>
      <c r="C111" s="30"/>
      <c r="D111" s="27"/>
      <c r="E111" s="27"/>
      <c r="F111" s="27"/>
      <c r="G111" s="25"/>
      <c r="H111" s="25"/>
    </row>
    <row r="112" spans="2:10" ht="15" customHeight="1" x14ac:dyDescent="0.35">
      <c r="B112" s="135" t="s">
        <v>87</v>
      </c>
      <c r="C112" s="138"/>
      <c r="D112" s="138"/>
      <c r="E112" s="138"/>
      <c r="F112" s="138"/>
      <c r="G112" s="138"/>
      <c r="H112" s="138"/>
    </row>
    <row r="113" spans="2:8" x14ac:dyDescent="0.35">
      <c r="B113" s="136"/>
      <c r="C113" s="138"/>
      <c r="D113" s="138"/>
      <c r="E113" s="138"/>
      <c r="F113" s="138"/>
      <c r="G113" s="138"/>
      <c r="H113" s="138"/>
    </row>
    <row r="114" spans="2:8" x14ac:dyDescent="0.35">
      <c r="B114" s="136"/>
      <c r="C114" s="138"/>
      <c r="D114" s="138"/>
      <c r="E114" s="138"/>
      <c r="F114" s="138"/>
      <c r="G114" s="138"/>
      <c r="H114" s="138"/>
    </row>
    <row r="115" spans="2:8" x14ac:dyDescent="0.35">
      <c r="B115" s="136"/>
      <c r="C115" s="138"/>
      <c r="D115" s="138"/>
      <c r="E115" s="138"/>
      <c r="F115" s="138"/>
      <c r="G115" s="138"/>
      <c r="H115" s="138"/>
    </row>
    <row r="116" spans="2:8" x14ac:dyDescent="0.35">
      <c r="B116" s="137"/>
      <c r="C116" s="138"/>
      <c r="D116" s="138"/>
      <c r="E116" s="138"/>
      <c r="F116" s="138"/>
      <c r="G116" s="138"/>
      <c r="H116" s="138"/>
    </row>
    <row r="117" spans="2:8" ht="15.75" customHeight="1" x14ac:dyDescent="0.35">
      <c r="B117" s="25"/>
      <c r="C117" s="30"/>
      <c r="D117" s="27"/>
      <c r="E117" s="27"/>
      <c r="F117" s="27"/>
      <c r="G117" s="25"/>
      <c r="H117" s="25"/>
    </row>
    <row r="118" spans="2:8" x14ac:dyDescent="0.35">
      <c r="B118" s="25"/>
      <c r="C118" s="30"/>
      <c r="D118" s="27"/>
      <c r="E118" s="27"/>
      <c r="F118" s="27"/>
      <c r="G118" s="25"/>
      <c r="H118" s="25"/>
    </row>
    <row r="119" spans="2:8" ht="22.5" customHeight="1" x14ac:dyDescent="0.35">
      <c r="B119" s="54" t="s">
        <v>88</v>
      </c>
      <c r="C119" s="132"/>
      <c r="D119" s="132"/>
      <c r="E119" s="132"/>
      <c r="F119" s="132"/>
      <c r="G119" s="132"/>
      <c r="H119" s="132"/>
    </row>
    <row r="120" spans="2:8" ht="20.25" customHeight="1" x14ac:dyDescent="0.35">
      <c r="B120" s="54" t="s">
        <v>89</v>
      </c>
      <c r="C120" s="132"/>
      <c r="D120" s="132"/>
      <c r="E120" s="132"/>
      <c r="F120" s="132"/>
      <c r="G120" s="132"/>
      <c r="H120" s="132"/>
    </row>
    <row r="121" spans="2:8" ht="18" customHeight="1" x14ac:dyDescent="0.35">
      <c r="B121" s="54" t="s">
        <v>3</v>
      </c>
      <c r="C121" s="132"/>
      <c r="D121" s="132"/>
      <c r="E121" s="132"/>
      <c r="F121" s="132"/>
      <c r="G121" s="132"/>
      <c r="H121" s="132"/>
    </row>
    <row r="122" spans="2:8" ht="15.75" customHeight="1" x14ac:dyDescent="0.35">
      <c r="B122" s="54" t="s">
        <v>90</v>
      </c>
      <c r="C122" s="132"/>
      <c r="D122" s="132"/>
      <c r="E122" s="132"/>
      <c r="F122" s="132"/>
      <c r="G122" s="132"/>
      <c r="H122" s="132"/>
    </row>
    <row r="123" spans="2:8" ht="25" customHeight="1" x14ac:dyDescent="0.35">
      <c r="B123" s="54" t="s">
        <v>91</v>
      </c>
      <c r="C123" s="132"/>
      <c r="D123" s="132"/>
      <c r="E123" s="132"/>
      <c r="F123" s="132"/>
      <c r="G123" s="132"/>
      <c r="H123" s="132"/>
    </row>
    <row r="124" spans="2:8" ht="25" customHeight="1" x14ac:dyDescent="0.35">
      <c r="B124" s="54" t="s">
        <v>0</v>
      </c>
      <c r="C124" s="132"/>
      <c r="D124" s="132"/>
      <c r="E124" s="132"/>
      <c r="F124" s="132"/>
      <c r="G124" s="132"/>
      <c r="H124" s="132"/>
    </row>
    <row r="125" spans="2:8" ht="87" customHeight="1" x14ac:dyDescent="0.35">
      <c r="B125" s="58" t="s">
        <v>92</v>
      </c>
      <c r="C125" s="144" t="s">
        <v>93</v>
      </c>
      <c r="D125" s="144"/>
      <c r="E125" s="144"/>
      <c r="F125" s="144"/>
      <c r="G125" s="144"/>
      <c r="H125" s="144"/>
    </row>
    <row r="126" spans="2:8" ht="50.15" customHeight="1" x14ac:dyDescent="0.35">
      <c r="B126" s="54" t="s">
        <v>1</v>
      </c>
      <c r="C126" s="132"/>
      <c r="D126" s="132"/>
      <c r="E126" s="132"/>
      <c r="F126" s="132"/>
      <c r="G126" s="132"/>
      <c r="H126" s="132"/>
    </row>
    <row r="127" spans="2:8" x14ac:dyDescent="0.35">
      <c r="B127" s="25"/>
      <c r="C127" s="25"/>
      <c r="D127" s="25"/>
      <c r="E127" s="25"/>
      <c r="F127" s="25"/>
      <c r="G127" s="25"/>
      <c r="H127" s="25"/>
    </row>
  </sheetData>
  <mergeCells count="76">
    <mergeCell ref="C123:H123"/>
    <mergeCell ref="C124:H124"/>
    <mergeCell ref="C125:H125"/>
    <mergeCell ref="C126:H126"/>
    <mergeCell ref="B112:B116"/>
    <mergeCell ref="C112:H116"/>
    <mergeCell ref="C119:H119"/>
    <mergeCell ref="C120:H120"/>
    <mergeCell ref="C121:H121"/>
    <mergeCell ref="C122:H122"/>
    <mergeCell ref="B106:B107"/>
    <mergeCell ref="C106:D106"/>
    <mergeCell ref="C107:D107"/>
    <mergeCell ref="B108:B109"/>
    <mergeCell ref="C108:D108"/>
    <mergeCell ref="C109:D109"/>
    <mergeCell ref="F95:G95"/>
    <mergeCell ref="H95:I95"/>
    <mergeCell ref="B102:D102"/>
    <mergeCell ref="C103:D103"/>
    <mergeCell ref="B104:B105"/>
    <mergeCell ref="C104:D104"/>
    <mergeCell ref="C105:D105"/>
    <mergeCell ref="E87:G87"/>
    <mergeCell ref="E89:G89"/>
    <mergeCell ref="B90:B91"/>
    <mergeCell ref="E90:G90"/>
    <mergeCell ref="E91:G91"/>
    <mergeCell ref="E92:G92"/>
    <mergeCell ref="E80:G80"/>
    <mergeCell ref="B81:B86"/>
    <mergeCell ref="E81:G81"/>
    <mergeCell ref="E82:G82"/>
    <mergeCell ref="E83:G83"/>
    <mergeCell ref="E84:G84"/>
    <mergeCell ref="E85:G85"/>
    <mergeCell ref="E86:G86"/>
    <mergeCell ref="E69:G69"/>
    <mergeCell ref="E70:G70"/>
    <mergeCell ref="E72:G72"/>
    <mergeCell ref="B73:B78"/>
    <mergeCell ref="E73:G73"/>
    <mergeCell ref="E74:G74"/>
    <mergeCell ref="E75:G75"/>
    <mergeCell ref="E76:G76"/>
    <mergeCell ref="E77:G77"/>
    <mergeCell ref="E78:G78"/>
    <mergeCell ref="B38:B41"/>
    <mergeCell ref="B44:B47"/>
    <mergeCell ref="B52:B58"/>
    <mergeCell ref="E63:G63"/>
    <mergeCell ref="B64:B70"/>
    <mergeCell ref="E64:G64"/>
    <mergeCell ref="E65:G65"/>
    <mergeCell ref="E66:G66"/>
    <mergeCell ref="E67:G67"/>
    <mergeCell ref="E68:G68"/>
    <mergeCell ref="A10:B10"/>
    <mergeCell ref="C10:H10"/>
    <mergeCell ref="B12:H12"/>
    <mergeCell ref="A14:H15"/>
    <mergeCell ref="B21:B25"/>
    <mergeCell ref="B28:B34"/>
    <mergeCell ref="A7:B7"/>
    <mergeCell ref="C7:H7"/>
    <mergeCell ref="A8:B8"/>
    <mergeCell ref="C8:H8"/>
    <mergeCell ref="A9:B9"/>
    <mergeCell ref="C9:H9"/>
    <mergeCell ref="A2:H2"/>
    <mergeCell ref="A4:B4"/>
    <mergeCell ref="C4:H4"/>
    <mergeCell ref="A5:B5"/>
    <mergeCell ref="C5:H5"/>
    <mergeCell ref="A6:B6"/>
    <mergeCell ref="C6:H6"/>
  </mergeCells>
  <pageMargins left="0.7" right="0.7" top="0.75" bottom="0.75" header="0.3" footer="0.3"/>
  <pageSetup paperSize="9" orientation="portrait" r:id="rId1"/>
  <drawing r:id="rId2"/>
  <tableParts count="4">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2087-7E71-4A36-9CF5-DA8201D79D66}">
  <dimension ref="A1:R126"/>
  <sheetViews>
    <sheetView zoomScale="110" zoomScaleNormal="110" workbookViewId="0">
      <selection activeCell="B105" sqref="B105:B106"/>
    </sheetView>
  </sheetViews>
  <sheetFormatPr baseColWidth="10" defaultRowHeight="14.5" x14ac:dyDescent="0.35"/>
  <cols>
    <col min="1" max="1" width="27.7265625" customWidth="1"/>
    <col min="2" max="2" width="25.453125" customWidth="1"/>
    <col min="3" max="3" width="61.26953125" customWidth="1"/>
    <col min="4" max="4" width="13" customWidth="1"/>
    <col min="5" max="5" width="18.1796875" customWidth="1"/>
    <col min="6" max="6" width="14.7265625" customWidth="1"/>
    <col min="7" max="7" width="15.7265625" customWidth="1"/>
    <col min="8" max="8" width="16.6328125" customWidth="1"/>
    <col min="13" max="13" width="65" customWidth="1"/>
  </cols>
  <sheetData>
    <row r="1" spans="1:8" ht="110" customHeight="1" x14ac:dyDescent="0.35"/>
    <row r="2" spans="1:8" ht="26" customHeight="1" x14ac:dyDescent="0.35">
      <c r="A2" s="150" t="s">
        <v>108</v>
      </c>
      <c r="B2" s="150"/>
      <c r="C2" s="150"/>
      <c r="D2" s="150"/>
      <c r="E2" s="150"/>
      <c r="F2" s="150"/>
      <c r="G2" s="150"/>
      <c r="H2" s="150"/>
    </row>
    <row r="3" spans="1:8" x14ac:dyDescent="0.35">
      <c r="A3" s="25"/>
      <c r="B3" s="26"/>
      <c r="C3" s="27"/>
      <c r="D3" s="27"/>
      <c r="E3" s="27"/>
      <c r="F3" s="25"/>
      <c r="G3" s="25"/>
      <c r="H3" s="25"/>
    </row>
    <row r="4" spans="1:8" x14ac:dyDescent="0.35">
      <c r="A4" s="152" t="s">
        <v>6</v>
      </c>
      <c r="B4" s="153"/>
      <c r="C4" s="151"/>
      <c r="D4" s="151"/>
      <c r="E4" s="151"/>
      <c r="F4" s="151"/>
      <c r="G4" s="151"/>
      <c r="H4" s="151"/>
    </row>
    <row r="5" spans="1:8" x14ac:dyDescent="0.35">
      <c r="A5" s="152" t="s">
        <v>7</v>
      </c>
      <c r="B5" s="153"/>
      <c r="C5" s="151"/>
      <c r="D5" s="151"/>
      <c r="E5" s="151"/>
      <c r="F5" s="151"/>
      <c r="G5" s="151"/>
      <c r="H5" s="151"/>
    </row>
    <row r="6" spans="1:8" x14ac:dyDescent="0.35">
      <c r="A6" s="152" t="s">
        <v>2</v>
      </c>
      <c r="B6" s="153"/>
      <c r="C6" s="151"/>
      <c r="D6" s="151"/>
      <c r="E6" s="151"/>
      <c r="F6" s="151"/>
      <c r="G6" s="151"/>
      <c r="H6" s="151"/>
    </row>
    <row r="7" spans="1:8" x14ac:dyDescent="0.35">
      <c r="A7" s="152" t="s">
        <v>8</v>
      </c>
      <c r="B7" s="153"/>
      <c r="C7" s="151"/>
      <c r="D7" s="151"/>
      <c r="E7" s="151"/>
      <c r="F7" s="151"/>
      <c r="G7" s="151"/>
      <c r="H7" s="151"/>
    </row>
    <row r="8" spans="1:8" x14ac:dyDescent="0.35">
      <c r="A8" s="152" t="s">
        <v>9</v>
      </c>
      <c r="B8" s="153"/>
      <c r="C8" s="151"/>
      <c r="D8" s="151"/>
      <c r="E8" s="151"/>
      <c r="F8" s="151"/>
      <c r="G8" s="151"/>
      <c r="H8" s="151"/>
    </row>
    <row r="9" spans="1:8" ht="30.75" customHeight="1" x14ac:dyDescent="0.35">
      <c r="A9" s="154" t="s">
        <v>10</v>
      </c>
      <c r="B9" s="155"/>
      <c r="C9" s="151"/>
      <c r="D9" s="151"/>
      <c r="E9" s="151"/>
      <c r="F9" s="151"/>
      <c r="G9" s="151"/>
      <c r="H9" s="151"/>
    </row>
    <row r="10" spans="1:8" ht="19" customHeight="1" x14ac:dyDescent="0.35">
      <c r="A10" s="152" t="s">
        <v>11</v>
      </c>
      <c r="B10" s="153"/>
      <c r="C10" s="151"/>
      <c r="D10" s="151"/>
      <c r="E10" s="151"/>
      <c r="F10" s="151"/>
      <c r="G10" s="151"/>
      <c r="H10" s="151"/>
    </row>
    <row r="11" spans="1:8" x14ac:dyDescent="0.35">
      <c r="A11" s="25"/>
      <c r="B11" s="26"/>
      <c r="C11" s="27"/>
      <c r="D11" s="27"/>
      <c r="E11" s="27"/>
      <c r="F11" s="25"/>
      <c r="G11" s="25"/>
      <c r="H11" s="25"/>
    </row>
    <row r="12" spans="1:8" ht="90" customHeight="1" x14ac:dyDescent="0.35">
      <c r="A12" s="28"/>
      <c r="B12" s="156" t="s">
        <v>12</v>
      </c>
      <c r="C12" s="156"/>
      <c r="D12" s="156"/>
      <c r="E12" s="156"/>
      <c r="F12" s="156"/>
      <c r="G12" s="156"/>
      <c r="H12" s="156"/>
    </row>
    <row r="13" spans="1:8" ht="29.25" customHeight="1" x14ac:dyDescent="0.35">
      <c r="A13" s="28"/>
      <c r="B13" s="29"/>
      <c r="C13" s="29"/>
      <c r="D13" s="29"/>
      <c r="E13" s="29"/>
      <c r="F13" s="29"/>
      <c r="G13" s="29"/>
      <c r="H13" s="25"/>
    </row>
    <row r="14" spans="1:8" ht="31.5" customHeight="1" x14ac:dyDescent="0.35">
      <c r="A14" s="177" t="s">
        <v>13</v>
      </c>
      <c r="B14" s="177"/>
      <c r="C14" s="177"/>
      <c r="D14" s="177"/>
      <c r="E14" s="177"/>
      <c r="F14" s="177"/>
      <c r="G14" s="177"/>
      <c r="H14" s="177"/>
    </row>
    <row r="15" spans="1:8" ht="177.65" customHeight="1" x14ac:dyDescent="0.35">
      <c r="A15" s="177"/>
      <c r="B15" s="177"/>
      <c r="C15" s="177"/>
      <c r="D15" s="177"/>
      <c r="E15" s="177"/>
      <c r="F15" s="177"/>
      <c r="G15" s="177"/>
      <c r="H15" s="177"/>
    </row>
    <row r="16" spans="1:8" x14ac:dyDescent="0.35">
      <c r="C16" s="1"/>
      <c r="D16" s="2"/>
      <c r="E16" s="2"/>
      <c r="F16" s="2"/>
    </row>
    <row r="17" spans="1:8" x14ac:dyDescent="0.35">
      <c r="C17" s="1"/>
      <c r="D17" s="2"/>
      <c r="E17" s="2"/>
      <c r="F17" s="2"/>
    </row>
    <row r="18" spans="1:8" ht="26" x14ac:dyDescent="0.6">
      <c r="B18" s="10" t="s">
        <v>14</v>
      </c>
      <c r="C18" s="4"/>
      <c r="D18" s="6"/>
      <c r="E18" s="6"/>
      <c r="F18" s="6"/>
      <c r="G18" s="3"/>
      <c r="H18" s="3"/>
    </row>
    <row r="19" spans="1:8" ht="26.5" thickBot="1" x14ac:dyDescent="0.65">
      <c r="B19" s="3"/>
      <c r="C19" s="4"/>
      <c r="D19" s="6"/>
      <c r="E19" s="6"/>
      <c r="F19" s="6"/>
      <c r="G19" s="3"/>
      <c r="H19" s="3"/>
    </row>
    <row r="20" spans="1:8" ht="69" customHeight="1" x14ac:dyDescent="0.35">
      <c r="A20" s="2"/>
      <c r="B20" s="12" t="s">
        <v>15</v>
      </c>
      <c r="C20" s="13" t="s">
        <v>16</v>
      </c>
      <c r="D20" s="14" t="s">
        <v>21</v>
      </c>
      <c r="E20" s="15" t="s">
        <v>17</v>
      </c>
      <c r="F20" s="14" t="s">
        <v>18</v>
      </c>
      <c r="G20" s="15" t="s">
        <v>19</v>
      </c>
      <c r="H20" s="16" t="s">
        <v>20</v>
      </c>
    </row>
    <row r="21" spans="1:8" ht="135" customHeight="1" x14ac:dyDescent="0.35">
      <c r="B21" s="167" t="s">
        <v>23</v>
      </c>
      <c r="C21" s="87" t="s">
        <v>22</v>
      </c>
      <c r="D21" s="88"/>
      <c r="E21" s="88">
        <v>2</v>
      </c>
      <c r="F21" s="88">
        <f>Tableau3364230[[#This Row],[Weighting]]*Tableau3364230[[#This Row],[Score (from 1 to 4)]]</f>
        <v>0</v>
      </c>
      <c r="G21" s="89"/>
      <c r="H21" s="90"/>
    </row>
    <row r="22" spans="1:8" ht="58.5" customHeight="1" x14ac:dyDescent="0.35">
      <c r="B22" s="149"/>
      <c r="C22" s="17" t="s">
        <v>24</v>
      </c>
      <c r="D22" s="18"/>
      <c r="E22" s="18">
        <v>2</v>
      </c>
      <c r="F22" s="18">
        <f>Tableau3364230[[#This Row],[Weighting]]*Tableau3364230[[#This Row],[Score (from 1 to 4)]]</f>
        <v>0</v>
      </c>
      <c r="G22" s="19"/>
      <c r="H22" s="20"/>
    </row>
    <row r="23" spans="1:8" ht="47.5" customHeight="1" x14ac:dyDescent="0.35">
      <c r="B23" s="149"/>
      <c r="C23" s="21" t="s">
        <v>25</v>
      </c>
      <c r="D23" s="22"/>
      <c r="E23" s="22">
        <v>2</v>
      </c>
      <c r="F23" s="22">
        <f>Tableau3364230[[#This Row],[Weighting]]*Tableau3364230[[#This Row],[Score (from 1 to 4)]]</f>
        <v>0</v>
      </c>
      <c r="G23" s="23"/>
      <c r="H23" s="24"/>
    </row>
    <row r="24" spans="1:8" ht="42" customHeight="1" x14ac:dyDescent="0.35">
      <c r="B24" s="149"/>
      <c r="C24" s="60" t="s">
        <v>26</v>
      </c>
      <c r="D24" s="61"/>
      <c r="E24" s="53">
        <v>2</v>
      </c>
      <c r="F24" s="53">
        <f>Tableau3364230[[#This Row],[Weighting]]*Tableau3364230[[#This Row],[Score (from 1 to 4)]]</f>
        <v>0</v>
      </c>
      <c r="G24" s="85"/>
      <c r="H24" s="86"/>
    </row>
    <row r="25" spans="1:8" ht="52" customHeight="1" x14ac:dyDescent="0.35">
      <c r="B25" s="149"/>
      <c r="C25" s="98" t="s">
        <v>4</v>
      </c>
      <c r="D25" s="22"/>
      <c r="E25" s="22"/>
      <c r="F25" s="92">
        <f>SUM(Tableau3364230[Weighted Score])</f>
        <v>0</v>
      </c>
      <c r="G25" s="23"/>
      <c r="H25" s="23"/>
    </row>
    <row r="26" spans="1:8" ht="37" customHeight="1" thickBot="1" x14ac:dyDescent="0.65">
      <c r="B26" s="3"/>
      <c r="C26" s="4"/>
      <c r="D26" s="6"/>
      <c r="E26" s="6"/>
      <c r="F26" s="6"/>
      <c r="G26" s="3"/>
      <c r="H26" s="3"/>
    </row>
    <row r="27" spans="1:8" ht="74.5" customHeight="1" thickBot="1" x14ac:dyDescent="0.4">
      <c r="B27" s="12" t="s">
        <v>15</v>
      </c>
      <c r="C27" s="13" t="s">
        <v>16</v>
      </c>
      <c r="D27" s="14" t="s">
        <v>21</v>
      </c>
      <c r="E27" s="15" t="s">
        <v>17</v>
      </c>
      <c r="F27" s="14" t="s">
        <v>18</v>
      </c>
      <c r="G27" s="15" t="s">
        <v>19</v>
      </c>
      <c r="H27" s="16" t="s">
        <v>20</v>
      </c>
    </row>
    <row r="28" spans="1:8" ht="58" x14ac:dyDescent="0.35">
      <c r="B28" s="163" t="s">
        <v>27</v>
      </c>
      <c r="C28" s="49" t="s">
        <v>28</v>
      </c>
      <c r="D28" s="92"/>
      <c r="E28" s="92">
        <v>3</v>
      </c>
      <c r="F28" s="92">
        <f>Tableau3425331[[#This Row],[Weighting]]*Tableau3425331[[#This Row],[Score (from 1 to 4)]]</f>
        <v>0</v>
      </c>
      <c r="G28" s="93"/>
      <c r="H28" s="93"/>
    </row>
    <row r="29" spans="1:8" ht="72.5" x14ac:dyDescent="0.35">
      <c r="B29" s="164"/>
      <c r="C29" s="17" t="s">
        <v>29</v>
      </c>
      <c r="D29" s="61"/>
      <c r="E29" s="61">
        <v>1</v>
      </c>
      <c r="F29" s="61">
        <f>Tableau3425331[[#This Row],[Weighting]]*Tableau3425331[[#This Row],[Score (from 1 to 4)]]</f>
        <v>0</v>
      </c>
      <c r="G29" s="94"/>
      <c r="H29" s="94"/>
    </row>
    <row r="30" spans="1:8" ht="43.5" x14ac:dyDescent="0.35">
      <c r="B30" s="164"/>
      <c r="C30" s="21" t="s">
        <v>30</v>
      </c>
      <c r="D30" s="92"/>
      <c r="E30" s="92">
        <v>2</v>
      </c>
      <c r="F30" s="92">
        <f>Tableau3425331[[#This Row],[Weighting]]*Tableau3425331[[#This Row],[Score (from 1 to 4)]]</f>
        <v>0</v>
      </c>
      <c r="G30" s="93"/>
      <c r="H30" s="93"/>
    </row>
    <row r="31" spans="1:8" ht="43.5" x14ac:dyDescent="0.35">
      <c r="B31" s="165"/>
      <c r="C31" s="95" t="s">
        <v>31</v>
      </c>
      <c r="D31" s="61"/>
      <c r="E31" s="61">
        <v>2</v>
      </c>
      <c r="F31" s="61">
        <f>Tableau3425331[[#This Row],[Weighting]]*Tableau3425331[[#This Row],[Score (from 1 to 4)]]</f>
        <v>0</v>
      </c>
      <c r="G31" s="94"/>
      <c r="H31" s="94"/>
    </row>
    <row r="32" spans="1:8" ht="79.5" customHeight="1" x14ac:dyDescent="0.35">
      <c r="B32" s="165"/>
      <c r="C32" s="21" t="s">
        <v>32</v>
      </c>
      <c r="D32" s="92"/>
      <c r="E32" s="92">
        <v>3</v>
      </c>
      <c r="F32" s="96">
        <f>SUM(F26:F31)</f>
        <v>0</v>
      </c>
      <c r="G32" s="93"/>
      <c r="H32" s="93"/>
    </row>
    <row r="33" spans="2:18" ht="63" customHeight="1" x14ac:dyDescent="0.35">
      <c r="B33" s="165"/>
      <c r="C33" s="91" t="s">
        <v>33</v>
      </c>
      <c r="D33" s="61"/>
      <c r="E33" s="61">
        <v>3</v>
      </c>
      <c r="F33" s="61">
        <f>Tableau3425331[[#This Row],[Weighting]]*Tableau3425331[[#This Row],[Score (from 1 to 4)]]</f>
        <v>0</v>
      </c>
      <c r="G33" s="94"/>
      <c r="H33" s="94"/>
    </row>
    <row r="34" spans="2:18" ht="27" customHeight="1" thickBot="1" x14ac:dyDescent="0.4">
      <c r="B34" s="166"/>
      <c r="C34" s="97" t="s">
        <v>5</v>
      </c>
      <c r="D34" s="50"/>
      <c r="E34" s="50"/>
      <c r="F34" s="50">
        <f t="shared" ref="F34" si="0">SUM(F28:F33)</f>
        <v>0</v>
      </c>
      <c r="G34" s="51"/>
      <c r="H34" s="52"/>
    </row>
    <row r="35" spans="2:18" x14ac:dyDescent="0.35">
      <c r="C35" s="5"/>
      <c r="D35" s="2"/>
      <c r="E35" s="2"/>
      <c r="F35" s="2"/>
    </row>
    <row r="36" spans="2:18" ht="16" thickBot="1" x14ac:dyDescent="0.4">
      <c r="F36" s="11"/>
    </row>
    <row r="37" spans="2:18" ht="31" x14ac:dyDescent="0.35">
      <c r="B37" s="12" t="s">
        <v>15</v>
      </c>
      <c r="C37" s="13" t="s">
        <v>16</v>
      </c>
      <c r="D37" s="14" t="s">
        <v>21</v>
      </c>
      <c r="E37" s="15" t="s">
        <v>17</v>
      </c>
      <c r="F37" s="14" t="s">
        <v>18</v>
      </c>
      <c r="G37" s="15" t="s">
        <v>19</v>
      </c>
      <c r="H37" s="16" t="s">
        <v>20</v>
      </c>
    </row>
    <row r="38" spans="2:18" ht="58" x14ac:dyDescent="0.35">
      <c r="B38" s="149" t="s">
        <v>34</v>
      </c>
      <c r="C38" s="21" t="s">
        <v>35</v>
      </c>
      <c r="D38" s="22"/>
      <c r="E38" s="22">
        <v>1</v>
      </c>
      <c r="F38" s="22">
        <f>Tableau33827933[[#This Row],[Score (from 1 to 4)]]*Tableau33827933[[#This Row],[Weighting]]</f>
        <v>0</v>
      </c>
      <c r="G38" s="23"/>
      <c r="H38" s="23"/>
    </row>
    <row r="39" spans="2:18" ht="43.5" x14ac:dyDescent="0.35">
      <c r="B39" s="149"/>
      <c r="C39" s="17" t="s">
        <v>36</v>
      </c>
      <c r="D39" s="18"/>
      <c r="E39" s="18">
        <v>2</v>
      </c>
      <c r="F39" s="18">
        <f>Tableau33827933[[#This Row],[Score (from 1 to 4)]]*Tableau33827933[[#This Row],[Weighting]]</f>
        <v>0</v>
      </c>
      <c r="G39" s="19"/>
      <c r="H39" s="19"/>
    </row>
    <row r="40" spans="2:18" ht="64.5" customHeight="1" x14ac:dyDescent="0.35">
      <c r="B40" s="149"/>
      <c r="C40" s="21" t="s">
        <v>37</v>
      </c>
      <c r="D40" s="22"/>
      <c r="E40" s="22">
        <v>2</v>
      </c>
      <c r="F40" s="22">
        <f>Tableau33827933[[#This Row],[Score (from 1 to 4)]]*Tableau33827933[[#This Row],[Weighting]]</f>
        <v>0</v>
      </c>
      <c r="G40" s="23"/>
      <c r="H40" s="23"/>
    </row>
    <row r="41" spans="2:18" x14ac:dyDescent="0.35">
      <c r="B41" s="149"/>
      <c r="C41" s="130" t="s">
        <v>5</v>
      </c>
      <c r="D41" s="18"/>
      <c r="E41" s="18"/>
      <c r="F41" s="61">
        <f>SUM(F38:F40)</f>
        <v>0</v>
      </c>
      <c r="G41" s="19"/>
      <c r="H41" s="19"/>
    </row>
    <row r="42" spans="2:18" ht="74.150000000000006" customHeight="1" thickBot="1" x14ac:dyDescent="0.4">
      <c r="C42" s="2"/>
      <c r="D42" s="2"/>
      <c r="E42" s="2"/>
      <c r="F42" s="9"/>
      <c r="G42" s="8"/>
      <c r="H42" s="7"/>
    </row>
    <row r="43" spans="2:18" ht="54.5" customHeight="1" x14ac:dyDescent="0.35">
      <c r="B43" s="12" t="s">
        <v>15</v>
      </c>
      <c r="C43" s="13" t="s">
        <v>16</v>
      </c>
      <c r="D43" s="14" t="s">
        <v>21</v>
      </c>
      <c r="E43" s="15" t="s">
        <v>17</v>
      </c>
      <c r="F43" s="14" t="s">
        <v>18</v>
      </c>
      <c r="G43" s="15" t="s">
        <v>19</v>
      </c>
      <c r="H43" s="16" t="s">
        <v>20</v>
      </c>
    </row>
    <row r="44" spans="2:18" ht="29" x14ac:dyDescent="0.35">
      <c r="B44" s="149" t="s">
        <v>38</v>
      </c>
      <c r="C44" s="21" t="s">
        <v>39</v>
      </c>
      <c r="D44" s="22"/>
      <c r="E44" s="22">
        <v>1</v>
      </c>
      <c r="F44" s="22">
        <f>Tableau3386832[[#This Row],[Score (from 1 to 4)]]*Tableau3386832[[#This Row],[Weighting]]</f>
        <v>0</v>
      </c>
      <c r="G44" s="23"/>
      <c r="H44" s="23"/>
    </row>
    <row r="45" spans="2:18" ht="101.5" x14ac:dyDescent="0.35">
      <c r="B45" s="149"/>
      <c r="C45" s="17" t="s">
        <v>40</v>
      </c>
      <c r="D45" s="18"/>
      <c r="E45" s="61">
        <v>3</v>
      </c>
      <c r="F45" s="18">
        <f>Tableau3386832[[#This Row],[Score (from 1 to 4)]]*Tableau3386832[[#This Row],[Weighting]]</f>
        <v>0</v>
      </c>
      <c r="G45" s="19"/>
      <c r="H45" s="19"/>
    </row>
    <row r="46" spans="2:18" ht="43.5" x14ac:dyDescent="0.35">
      <c r="B46" s="149"/>
      <c r="C46" s="21" t="s">
        <v>41</v>
      </c>
      <c r="D46" s="22"/>
      <c r="E46" s="22">
        <v>2</v>
      </c>
      <c r="F46" s="22">
        <f>Tableau3386832[[#This Row],[Score (from 1 to 4)]]*Tableau3386832[[#This Row],[Weighting]]</f>
        <v>0</v>
      </c>
      <c r="G46" s="23"/>
      <c r="H46" s="23"/>
    </row>
    <row r="47" spans="2:18" ht="15.5" x14ac:dyDescent="0.35">
      <c r="B47" s="149"/>
      <c r="C47" s="17" t="s">
        <v>5</v>
      </c>
      <c r="D47" s="61"/>
      <c r="E47" s="61"/>
      <c r="F47" s="99">
        <f>SUM(Tableau3386832[Weighted Score])</f>
        <v>0</v>
      </c>
      <c r="G47" s="100"/>
      <c r="H47" s="101"/>
    </row>
    <row r="48" spans="2:18" x14ac:dyDescent="0.35">
      <c r="C48" s="5"/>
      <c r="D48" s="2"/>
      <c r="E48" s="2"/>
      <c r="F48" s="2"/>
      <c r="L48" s="47"/>
      <c r="M48" s="48"/>
      <c r="N48" s="27"/>
      <c r="O48" s="27"/>
      <c r="P48" s="27"/>
      <c r="Q48" s="25"/>
      <c r="R48" s="25"/>
    </row>
    <row r="50" spans="2:8" ht="26" x14ac:dyDescent="0.6">
      <c r="B50" s="62" t="s">
        <v>43</v>
      </c>
      <c r="C50" s="62"/>
    </row>
    <row r="51" spans="2:8" ht="15" thickBot="1" x14ac:dyDescent="0.4"/>
    <row r="52" spans="2:8" ht="31.5" thickBot="1" x14ac:dyDescent="0.4">
      <c r="B52" s="157" t="s">
        <v>144</v>
      </c>
      <c r="C52" s="179" t="s">
        <v>16</v>
      </c>
      <c r="D52" s="180" t="s">
        <v>21</v>
      </c>
      <c r="E52" s="181" t="s">
        <v>17</v>
      </c>
      <c r="F52" s="180" t="s">
        <v>18</v>
      </c>
      <c r="G52" s="181" t="s">
        <v>19</v>
      </c>
      <c r="H52" s="182" t="s">
        <v>20</v>
      </c>
    </row>
    <row r="53" spans="2:8" ht="56.5" thickTop="1" x14ac:dyDescent="0.35">
      <c r="B53" s="158"/>
      <c r="C53" s="102" t="s">
        <v>145</v>
      </c>
      <c r="D53" s="84"/>
      <c r="E53" s="103">
        <v>1</v>
      </c>
      <c r="F53" s="103">
        <f>D53*E53</f>
        <v>0</v>
      </c>
      <c r="G53" s="19"/>
      <c r="H53" s="20"/>
    </row>
    <row r="54" spans="2:8" x14ac:dyDescent="0.35">
      <c r="B54" s="158"/>
      <c r="C54" s="104" t="s">
        <v>121</v>
      </c>
      <c r="D54" s="83"/>
      <c r="E54" s="105">
        <v>2</v>
      </c>
      <c r="F54" s="105">
        <f>D54*E54</f>
        <v>0</v>
      </c>
      <c r="G54" s="23"/>
      <c r="H54" s="24"/>
    </row>
    <row r="55" spans="2:8" ht="56" x14ac:dyDescent="0.35">
      <c r="B55" s="158"/>
      <c r="C55" s="102" t="s">
        <v>146</v>
      </c>
      <c r="D55" s="84"/>
      <c r="E55" s="103">
        <v>3</v>
      </c>
      <c r="F55" s="103">
        <f>D55*E55</f>
        <v>0</v>
      </c>
      <c r="G55" s="19"/>
      <c r="H55" s="20"/>
    </row>
    <row r="56" spans="2:8" ht="28" x14ac:dyDescent="0.35">
      <c r="B56" s="158"/>
      <c r="C56" s="106" t="s">
        <v>137</v>
      </c>
      <c r="D56" s="83"/>
      <c r="E56" s="105">
        <v>1</v>
      </c>
      <c r="F56" s="105">
        <f>D56*E56</f>
        <v>0</v>
      </c>
      <c r="G56" s="23"/>
      <c r="H56" s="24"/>
    </row>
    <row r="57" spans="2:8" ht="25" customHeight="1" thickBot="1" x14ac:dyDescent="0.4">
      <c r="B57" s="159"/>
      <c r="C57" s="110" t="s">
        <v>5</v>
      </c>
      <c r="D57" s="107"/>
      <c r="E57" s="107"/>
      <c r="F57" s="108">
        <f>SUM(F53:F56)</f>
        <v>0</v>
      </c>
      <c r="G57" s="107"/>
      <c r="H57" s="109"/>
    </row>
    <row r="60" spans="2:8" ht="26" x14ac:dyDescent="0.6">
      <c r="B60" s="10" t="s">
        <v>45</v>
      </c>
    </row>
    <row r="61" spans="2:8" ht="15" thickBot="1" x14ac:dyDescent="0.4"/>
    <row r="62" spans="2:8" ht="31.5" thickBot="1" x14ac:dyDescent="0.4">
      <c r="B62" s="12"/>
      <c r="C62" s="119" t="s">
        <v>46</v>
      </c>
      <c r="D62" s="64" t="s">
        <v>47</v>
      </c>
      <c r="E62" s="172" t="s">
        <v>19</v>
      </c>
      <c r="F62" s="172"/>
      <c r="G62" s="172"/>
      <c r="H62" s="178" t="s">
        <v>20</v>
      </c>
    </row>
    <row r="63" spans="2:8" ht="56.5" customHeight="1" thickTop="1" x14ac:dyDescent="0.35">
      <c r="B63" s="169" t="s">
        <v>48</v>
      </c>
      <c r="C63" s="31" t="s">
        <v>49</v>
      </c>
      <c r="D63" s="32">
        <v>0</v>
      </c>
      <c r="E63" s="140"/>
      <c r="F63" s="140"/>
      <c r="G63" s="140"/>
      <c r="H63" s="34"/>
    </row>
    <row r="64" spans="2:8" ht="28" x14ac:dyDescent="0.35">
      <c r="B64" s="169"/>
      <c r="C64" s="35" t="s">
        <v>50</v>
      </c>
      <c r="D64" s="36"/>
      <c r="E64" s="139"/>
      <c r="F64" s="139"/>
      <c r="G64" s="139"/>
      <c r="H64" s="38"/>
    </row>
    <row r="65" spans="2:8" ht="28" x14ac:dyDescent="0.35">
      <c r="B65" s="169"/>
      <c r="C65" s="31" t="s">
        <v>51</v>
      </c>
      <c r="D65" s="32"/>
      <c r="E65" s="140"/>
      <c r="F65" s="140"/>
      <c r="G65" s="140"/>
      <c r="H65" s="34"/>
    </row>
    <row r="66" spans="2:8" ht="126" x14ac:dyDescent="0.35">
      <c r="B66" s="169"/>
      <c r="C66" s="35" t="s">
        <v>52</v>
      </c>
      <c r="D66" s="36"/>
      <c r="E66" s="139"/>
      <c r="F66" s="139"/>
      <c r="G66" s="139"/>
      <c r="H66" s="38"/>
    </row>
    <row r="67" spans="2:8" ht="87" customHeight="1" x14ac:dyDescent="0.35">
      <c r="B67" s="169"/>
      <c r="C67" s="31" t="s">
        <v>53</v>
      </c>
      <c r="D67" s="111"/>
      <c r="E67" s="162"/>
      <c r="F67" s="162"/>
      <c r="G67" s="162"/>
      <c r="H67" s="125"/>
    </row>
    <row r="68" spans="2:8" ht="32" customHeight="1" x14ac:dyDescent="0.35">
      <c r="B68" s="169"/>
      <c r="C68" s="35" t="s">
        <v>54</v>
      </c>
      <c r="D68" s="36"/>
      <c r="E68" s="139"/>
      <c r="F68" s="139"/>
      <c r="G68" s="139"/>
      <c r="H68" s="38"/>
    </row>
    <row r="69" spans="2:8" ht="15" thickBot="1" x14ac:dyDescent="0.4">
      <c r="B69" s="170"/>
      <c r="C69" s="126" t="s">
        <v>5</v>
      </c>
      <c r="D69" s="42">
        <f>SUM(D63:D68)</f>
        <v>0</v>
      </c>
      <c r="E69" s="173"/>
      <c r="F69" s="174"/>
      <c r="G69" s="175"/>
      <c r="H69" s="46"/>
    </row>
    <row r="70" spans="2:8" ht="26.5" thickBot="1" x14ac:dyDescent="0.65">
      <c r="B70" s="10"/>
      <c r="C70" s="39"/>
      <c r="D70" s="40"/>
      <c r="E70" s="41"/>
      <c r="H70" s="41"/>
    </row>
    <row r="71" spans="2:8" ht="35.5" customHeight="1" thickBot="1" x14ac:dyDescent="0.4">
      <c r="B71" s="12"/>
      <c r="C71" s="119" t="s">
        <v>46</v>
      </c>
      <c r="D71" s="64" t="s">
        <v>47</v>
      </c>
      <c r="E71" s="172" t="s">
        <v>19</v>
      </c>
      <c r="F71" s="172"/>
      <c r="G71" s="172"/>
      <c r="H71" s="178" t="s">
        <v>20</v>
      </c>
    </row>
    <row r="72" spans="2:8" ht="88.5" customHeight="1" thickTop="1" x14ac:dyDescent="0.35">
      <c r="B72" s="149" t="s">
        <v>55</v>
      </c>
      <c r="C72" s="31" t="s">
        <v>56</v>
      </c>
      <c r="D72" s="32">
        <v>0</v>
      </c>
      <c r="E72" s="140"/>
      <c r="F72" s="140"/>
      <c r="G72" s="140"/>
      <c r="H72" s="33"/>
    </row>
    <row r="73" spans="2:8" ht="28" x14ac:dyDescent="0.35">
      <c r="B73" s="149"/>
      <c r="C73" s="35" t="s">
        <v>57</v>
      </c>
      <c r="D73" s="36"/>
      <c r="E73" s="139"/>
      <c r="F73" s="139"/>
      <c r="G73" s="139"/>
      <c r="H73" s="37"/>
    </row>
    <row r="74" spans="2:8" ht="74.5" customHeight="1" x14ac:dyDescent="0.35">
      <c r="B74" s="149"/>
      <c r="C74" s="31" t="s">
        <v>58</v>
      </c>
      <c r="D74" s="32"/>
      <c r="E74" s="140"/>
      <c r="F74" s="140"/>
      <c r="G74" s="140"/>
      <c r="H74" s="33"/>
    </row>
    <row r="75" spans="2:8" ht="28" x14ac:dyDescent="0.35">
      <c r="B75" s="149"/>
      <c r="C75" s="35" t="s">
        <v>59</v>
      </c>
      <c r="D75" s="36"/>
      <c r="E75" s="139"/>
      <c r="F75" s="139"/>
      <c r="G75" s="139"/>
      <c r="H75" s="37"/>
    </row>
    <row r="76" spans="2:8" x14ac:dyDescent="0.35">
      <c r="B76" s="149"/>
      <c r="C76" s="31" t="s">
        <v>60</v>
      </c>
      <c r="D76" s="32"/>
      <c r="E76" s="140"/>
      <c r="F76" s="140"/>
      <c r="G76" s="140"/>
      <c r="H76" s="33"/>
    </row>
    <row r="77" spans="2:8" ht="26.15" customHeight="1" x14ac:dyDescent="0.35">
      <c r="B77" s="149"/>
      <c r="C77" s="112" t="s">
        <v>5</v>
      </c>
      <c r="D77" s="113">
        <f>SUM(D72:D76)</f>
        <v>0</v>
      </c>
      <c r="E77" s="148"/>
      <c r="F77" s="148"/>
      <c r="G77" s="148"/>
      <c r="H77" s="114"/>
    </row>
    <row r="78" spans="2:8" ht="15" thickBot="1" x14ac:dyDescent="0.4">
      <c r="B78" s="63"/>
      <c r="C78" s="65"/>
      <c r="D78" s="66"/>
      <c r="E78" s="67"/>
      <c r="F78" s="68"/>
      <c r="G78" s="68"/>
      <c r="H78" s="67"/>
    </row>
    <row r="79" spans="2:8" ht="49.5" customHeight="1" thickBot="1" x14ac:dyDescent="0.4">
      <c r="B79" s="44"/>
      <c r="C79" s="119" t="s">
        <v>46</v>
      </c>
      <c r="D79" s="64" t="s">
        <v>47</v>
      </c>
      <c r="E79" s="172" t="s">
        <v>19</v>
      </c>
      <c r="F79" s="172"/>
      <c r="G79" s="172"/>
      <c r="H79" s="178" t="s">
        <v>20</v>
      </c>
    </row>
    <row r="80" spans="2:8" ht="28.5" thickTop="1" x14ac:dyDescent="0.35">
      <c r="B80" s="168" t="s">
        <v>61</v>
      </c>
      <c r="C80" s="35" t="s">
        <v>62</v>
      </c>
      <c r="D80" s="36"/>
      <c r="E80" s="139"/>
      <c r="F80" s="139"/>
      <c r="G80" s="139"/>
      <c r="H80" s="38"/>
    </row>
    <row r="81" spans="1:10" ht="56" x14ac:dyDescent="0.35">
      <c r="B81" s="169"/>
      <c r="C81" s="31" t="s">
        <v>63</v>
      </c>
      <c r="D81" s="32"/>
      <c r="E81" s="140"/>
      <c r="F81" s="140"/>
      <c r="G81" s="140"/>
      <c r="H81" s="34"/>
    </row>
    <row r="82" spans="1:10" ht="46.5" customHeight="1" x14ac:dyDescent="0.35">
      <c r="B82" s="169"/>
      <c r="C82" s="35" t="s">
        <v>64</v>
      </c>
      <c r="D82" s="36"/>
      <c r="E82" s="139"/>
      <c r="F82" s="139"/>
      <c r="G82" s="139"/>
      <c r="H82" s="38"/>
    </row>
    <row r="83" spans="1:10" ht="31" customHeight="1" x14ac:dyDescent="0.35">
      <c r="B83" s="169"/>
      <c r="C83" s="31" t="s">
        <v>65</v>
      </c>
      <c r="D83" s="32"/>
      <c r="E83" s="140"/>
      <c r="F83" s="140"/>
      <c r="G83" s="140"/>
      <c r="H83" s="34"/>
    </row>
    <row r="84" spans="1:10" ht="43" customHeight="1" x14ac:dyDescent="0.35">
      <c r="B84" s="169"/>
      <c r="C84" s="35" t="s">
        <v>66</v>
      </c>
      <c r="D84" s="36"/>
      <c r="E84" s="139"/>
      <c r="F84" s="139"/>
      <c r="G84" s="139"/>
      <c r="H84" s="38"/>
    </row>
    <row r="85" spans="1:10" ht="103" customHeight="1" thickBot="1" x14ac:dyDescent="0.4">
      <c r="B85" s="170"/>
      <c r="C85" s="43" t="s">
        <v>67</v>
      </c>
      <c r="D85" s="42"/>
      <c r="E85" s="176"/>
      <c r="F85" s="176"/>
      <c r="G85" s="176"/>
      <c r="H85" s="46"/>
    </row>
    <row r="86" spans="1:10" x14ac:dyDescent="0.35">
      <c r="B86" s="63"/>
      <c r="C86" s="122" t="s">
        <v>5</v>
      </c>
      <c r="D86" s="123">
        <f>SUM(D80:D85)</f>
        <v>0</v>
      </c>
      <c r="E86" s="171"/>
      <c r="F86" s="171"/>
      <c r="G86" s="171"/>
      <c r="H86" s="124"/>
    </row>
    <row r="87" spans="1:10" ht="15" thickBot="1" x14ac:dyDescent="0.4">
      <c r="B87" s="47"/>
      <c r="C87" s="48"/>
      <c r="D87" s="27"/>
      <c r="E87" s="25"/>
      <c r="H87" s="25"/>
    </row>
    <row r="88" spans="1:10" ht="48" customHeight="1" thickBot="1" x14ac:dyDescent="0.4">
      <c r="B88" s="44"/>
      <c r="C88" s="119" t="s">
        <v>46</v>
      </c>
      <c r="D88" s="64" t="s">
        <v>47</v>
      </c>
      <c r="E88" s="172" t="s">
        <v>19</v>
      </c>
      <c r="F88" s="172"/>
      <c r="G88" s="172"/>
      <c r="H88" s="178" t="s">
        <v>20</v>
      </c>
    </row>
    <row r="89" spans="1:10" ht="83.15" customHeight="1" thickTop="1" x14ac:dyDescent="0.35">
      <c r="B89" s="160" t="s">
        <v>68</v>
      </c>
      <c r="C89" s="45" t="s">
        <v>69</v>
      </c>
      <c r="D89" s="115"/>
      <c r="E89" s="143"/>
      <c r="F89" s="143"/>
      <c r="G89" s="143"/>
      <c r="H89" s="116"/>
    </row>
    <row r="90" spans="1:10" ht="90.65" customHeight="1" thickBot="1" x14ac:dyDescent="0.4">
      <c r="B90" s="161"/>
      <c r="C90" s="43" t="s">
        <v>70</v>
      </c>
      <c r="D90" s="117"/>
      <c r="E90" s="142"/>
      <c r="F90" s="142"/>
      <c r="G90" s="142"/>
      <c r="H90" s="118"/>
    </row>
    <row r="91" spans="1:10" x14ac:dyDescent="0.35">
      <c r="C91" s="35" t="s">
        <v>5</v>
      </c>
      <c r="D91" s="36">
        <f>D89+D90</f>
        <v>0</v>
      </c>
      <c r="E91" s="139"/>
      <c r="F91" s="139"/>
      <c r="G91" s="139"/>
      <c r="H91" s="37"/>
    </row>
    <row r="94" spans="1:10" x14ac:dyDescent="0.35">
      <c r="A94" s="25"/>
      <c r="B94" s="25"/>
      <c r="C94" s="25"/>
      <c r="D94" s="25"/>
      <c r="E94" s="67"/>
      <c r="F94" s="141"/>
      <c r="G94" s="141"/>
      <c r="H94" s="141"/>
      <c r="I94" s="141"/>
      <c r="J94" s="120"/>
    </row>
    <row r="95" spans="1:10" ht="30.65" customHeight="1" x14ac:dyDescent="0.35">
      <c r="B95" s="69" t="s">
        <v>42</v>
      </c>
      <c r="C95" s="70"/>
      <c r="D95" s="71"/>
      <c r="E95" s="72">
        <f>Tableau3364230[[#Totals],[Weighted Score]]+F34+Tableau33827933[[#Totals],[Weighted Score]]+Tableau3386832[[#Totals],[Weighted Score]]</f>
        <v>0</v>
      </c>
      <c r="F95" s="120"/>
      <c r="G95" s="67"/>
      <c r="H95" s="74"/>
      <c r="I95" s="74"/>
      <c r="J95" s="67"/>
    </row>
    <row r="96" spans="1:10" ht="34.5" customHeight="1" x14ac:dyDescent="0.35">
      <c r="B96" s="77" t="s">
        <v>73</v>
      </c>
      <c r="C96" s="78"/>
      <c r="D96" s="79"/>
      <c r="E96" s="72">
        <f>F57</f>
        <v>0</v>
      </c>
      <c r="F96" s="67"/>
      <c r="G96" s="67"/>
      <c r="H96" s="74"/>
      <c r="I96" s="75"/>
      <c r="J96" s="75"/>
    </row>
    <row r="97" spans="2:10" ht="30.65" customHeight="1" x14ac:dyDescent="0.35">
      <c r="B97" s="77" t="s">
        <v>71</v>
      </c>
      <c r="C97" s="78"/>
      <c r="D97" s="79"/>
      <c r="E97" s="72">
        <f>D69+D77+D86+D91</f>
        <v>0</v>
      </c>
      <c r="F97" s="67"/>
      <c r="G97" s="67"/>
      <c r="H97" s="67"/>
      <c r="I97" s="75"/>
      <c r="J97" s="75"/>
    </row>
    <row r="98" spans="2:10" ht="27.65" customHeight="1" x14ac:dyDescent="0.35">
      <c r="B98" s="55" t="s">
        <v>72</v>
      </c>
      <c r="C98" s="56"/>
      <c r="D98" s="57"/>
      <c r="E98" s="72">
        <f>SUM(E95:E97)</f>
        <v>0</v>
      </c>
      <c r="F98" s="67"/>
      <c r="G98" s="67"/>
      <c r="H98" s="74"/>
      <c r="I98" s="75"/>
      <c r="J98" s="75"/>
    </row>
    <row r="101" spans="2:10" ht="32.5" customHeight="1" x14ac:dyDescent="0.35">
      <c r="B101" s="145" t="s">
        <v>74</v>
      </c>
      <c r="C101" s="146"/>
      <c r="D101" s="147"/>
      <c r="E101" s="82">
        <f>E95+E96</f>
        <v>0</v>
      </c>
    </row>
    <row r="102" spans="2:10" ht="71.5" customHeight="1" x14ac:dyDescent="0.35">
      <c r="B102" s="121" t="s">
        <v>75</v>
      </c>
      <c r="C102" s="146" t="s">
        <v>76</v>
      </c>
      <c r="D102" s="147"/>
      <c r="E102" s="81" t="s">
        <v>77</v>
      </c>
    </row>
    <row r="103" spans="2:10" ht="28.5" customHeight="1" x14ac:dyDescent="0.35">
      <c r="B103" s="133" t="s">
        <v>78</v>
      </c>
      <c r="C103" s="183" t="s">
        <v>81</v>
      </c>
      <c r="D103" s="184"/>
      <c r="E103" s="59"/>
    </row>
    <row r="104" spans="2:10" ht="28.5" customHeight="1" x14ac:dyDescent="0.35">
      <c r="B104" s="134"/>
      <c r="C104" s="183" t="s">
        <v>82</v>
      </c>
      <c r="D104" s="184"/>
      <c r="E104" s="59"/>
    </row>
    <row r="105" spans="2:10" ht="28.5" customHeight="1" x14ac:dyDescent="0.35">
      <c r="B105" s="133" t="s">
        <v>79</v>
      </c>
      <c r="C105" s="183" t="s">
        <v>83</v>
      </c>
      <c r="D105" s="184"/>
      <c r="E105" s="59"/>
    </row>
    <row r="106" spans="2:10" ht="28.5" customHeight="1" x14ac:dyDescent="0.35">
      <c r="B106" s="134"/>
      <c r="C106" s="183" t="s">
        <v>84</v>
      </c>
      <c r="D106" s="184"/>
      <c r="E106" s="59"/>
    </row>
    <row r="107" spans="2:10" ht="38" customHeight="1" x14ac:dyDescent="0.35">
      <c r="B107" s="133" t="s">
        <v>80</v>
      </c>
      <c r="C107" s="183" t="s">
        <v>85</v>
      </c>
      <c r="D107" s="184"/>
      <c r="E107" s="59"/>
    </row>
    <row r="108" spans="2:10" ht="30.65" customHeight="1" x14ac:dyDescent="0.35">
      <c r="B108" s="134"/>
      <c r="C108" s="183" t="s">
        <v>86</v>
      </c>
      <c r="D108" s="184"/>
      <c r="E108" s="59"/>
    </row>
    <row r="109" spans="2:10" ht="29.15" customHeight="1" x14ac:dyDescent="0.35">
      <c r="B109" s="25"/>
      <c r="C109" s="25"/>
      <c r="D109" s="25"/>
      <c r="E109" s="25"/>
      <c r="F109" s="25"/>
      <c r="G109" s="25"/>
      <c r="H109" s="76"/>
    </row>
    <row r="110" spans="2:10" x14ac:dyDescent="0.35">
      <c r="B110" s="25"/>
      <c r="C110" s="30"/>
      <c r="D110" s="27"/>
      <c r="E110" s="27"/>
      <c r="F110" s="27"/>
      <c r="G110" s="25"/>
      <c r="H110" s="25"/>
    </row>
    <row r="111" spans="2:10" ht="15" customHeight="1" x14ac:dyDescent="0.35">
      <c r="B111" s="135" t="s">
        <v>87</v>
      </c>
      <c r="C111" s="138"/>
      <c r="D111" s="138"/>
      <c r="E111" s="138"/>
      <c r="F111" s="138"/>
      <c r="G111" s="138"/>
      <c r="H111" s="138"/>
    </row>
    <row r="112" spans="2:10" x14ac:dyDescent="0.35">
      <c r="B112" s="136"/>
      <c r="C112" s="138"/>
      <c r="D112" s="138"/>
      <c r="E112" s="138"/>
      <c r="F112" s="138"/>
      <c r="G112" s="138"/>
      <c r="H112" s="138"/>
    </row>
    <row r="113" spans="2:8" x14ac:dyDescent="0.35">
      <c r="B113" s="136"/>
      <c r="C113" s="138"/>
      <c r="D113" s="138"/>
      <c r="E113" s="138"/>
      <c r="F113" s="138"/>
      <c r="G113" s="138"/>
      <c r="H113" s="138"/>
    </row>
    <row r="114" spans="2:8" x14ac:dyDescent="0.35">
      <c r="B114" s="136"/>
      <c r="C114" s="138"/>
      <c r="D114" s="138"/>
      <c r="E114" s="138"/>
      <c r="F114" s="138"/>
      <c r="G114" s="138"/>
      <c r="H114" s="138"/>
    </row>
    <row r="115" spans="2:8" x14ac:dyDescent="0.35">
      <c r="B115" s="137"/>
      <c r="C115" s="138"/>
      <c r="D115" s="138"/>
      <c r="E115" s="138"/>
      <c r="F115" s="138"/>
      <c r="G115" s="138"/>
      <c r="H115" s="138"/>
    </row>
    <row r="116" spans="2:8" ht="15.75" customHeight="1" x14ac:dyDescent="0.35">
      <c r="B116" s="25"/>
      <c r="C116" s="30"/>
      <c r="D116" s="27"/>
      <c r="E116" s="27"/>
      <c r="F116" s="27"/>
      <c r="G116" s="25"/>
      <c r="H116" s="25"/>
    </row>
    <row r="117" spans="2:8" x14ac:dyDescent="0.35">
      <c r="B117" s="25"/>
      <c r="C117" s="30"/>
      <c r="D117" s="27"/>
      <c r="E117" s="27"/>
      <c r="F117" s="27"/>
      <c r="G117" s="25"/>
      <c r="H117" s="25"/>
    </row>
    <row r="118" spans="2:8" ht="22.5" customHeight="1" x14ac:dyDescent="0.35">
      <c r="B118" s="54" t="s">
        <v>88</v>
      </c>
      <c r="C118" s="132"/>
      <c r="D118" s="132"/>
      <c r="E118" s="132"/>
      <c r="F118" s="132"/>
      <c r="G118" s="132"/>
      <c r="H118" s="132"/>
    </row>
    <row r="119" spans="2:8" ht="20.25" customHeight="1" x14ac:dyDescent="0.35">
      <c r="B119" s="54" t="s">
        <v>89</v>
      </c>
      <c r="C119" s="132"/>
      <c r="D119" s="132"/>
      <c r="E119" s="132"/>
      <c r="F119" s="132"/>
      <c r="G119" s="132"/>
      <c r="H119" s="132"/>
    </row>
    <row r="120" spans="2:8" ht="18" customHeight="1" x14ac:dyDescent="0.35">
      <c r="B120" s="54" t="s">
        <v>3</v>
      </c>
      <c r="C120" s="132"/>
      <c r="D120" s="132"/>
      <c r="E120" s="132"/>
      <c r="F120" s="132"/>
      <c r="G120" s="132"/>
      <c r="H120" s="132"/>
    </row>
    <row r="121" spans="2:8" ht="15.75" customHeight="1" x14ac:dyDescent="0.35">
      <c r="B121" s="54" t="s">
        <v>90</v>
      </c>
      <c r="C121" s="132"/>
      <c r="D121" s="132"/>
      <c r="E121" s="132"/>
      <c r="F121" s="132"/>
      <c r="G121" s="132"/>
      <c r="H121" s="132"/>
    </row>
    <row r="122" spans="2:8" ht="25" customHeight="1" x14ac:dyDescent="0.35">
      <c r="B122" s="54" t="s">
        <v>91</v>
      </c>
      <c r="C122" s="132"/>
      <c r="D122" s="132"/>
      <c r="E122" s="132"/>
      <c r="F122" s="132"/>
      <c r="G122" s="132"/>
      <c r="H122" s="132"/>
    </row>
    <row r="123" spans="2:8" ht="25" customHeight="1" x14ac:dyDescent="0.35">
      <c r="B123" s="54" t="s">
        <v>0</v>
      </c>
      <c r="C123" s="132"/>
      <c r="D123" s="132"/>
      <c r="E123" s="132"/>
      <c r="F123" s="132"/>
      <c r="G123" s="132"/>
      <c r="H123" s="132"/>
    </row>
    <row r="124" spans="2:8" ht="87" customHeight="1" x14ac:dyDescent="0.35">
      <c r="B124" s="58" t="s">
        <v>92</v>
      </c>
      <c r="C124" s="144" t="s">
        <v>93</v>
      </c>
      <c r="D124" s="144"/>
      <c r="E124" s="144"/>
      <c r="F124" s="144"/>
      <c r="G124" s="144"/>
      <c r="H124" s="144"/>
    </row>
    <row r="125" spans="2:8" ht="50.15" customHeight="1" x14ac:dyDescent="0.35">
      <c r="B125" s="54" t="s">
        <v>1</v>
      </c>
      <c r="C125" s="132"/>
      <c r="D125" s="132"/>
      <c r="E125" s="132"/>
      <c r="F125" s="132"/>
      <c r="G125" s="132"/>
      <c r="H125" s="132"/>
    </row>
    <row r="126" spans="2:8" x14ac:dyDescent="0.35">
      <c r="B126" s="25"/>
      <c r="C126" s="25"/>
      <c r="D126" s="25"/>
      <c r="E126" s="25"/>
      <c r="F126" s="25"/>
      <c r="G126" s="25"/>
      <c r="H126" s="25"/>
    </row>
  </sheetData>
  <mergeCells count="76">
    <mergeCell ref="C122:H122"/>
    <mergeCell ref="C123:H123"/>
    <mergeCell ref="C124:H124"/>
    <mergeCell ref="C125:H125"/>
    <mergeCell ref="B111:B115"/>
    <mergeCell ref="C111:H115"/>
    <mergeCell ref="C118:H118"/>
    <mergeCell ref="C119:H119"/>
    <mergeCell ref="C120:H120"/>
    <mergeCell ref="C121:H121"/>
    <mergeCell ref="B105:B106"/>
    <mergeCell ref="C105:D105"/>
    <mergeCell ref="C106:D106"/>
    <mergeCell ref="B107:B108"/>
    <mergeCell ref="C107:D107"/>
    <mergeCell ref="C108:D108"/>
    <mergeCell ref="F94:G94"/>
    <mergeCell ref="H94:I94"/>
    <mergeCell ref="B101:D101"/>
    <mergeCell ref="C102:D102"/>
    <mergeCell ref="B103:B104"/>
    <mergeCell ref="C103:D103"/>
    <mergeCell ref="C104:D104"/>
    <mergeCell ref="E86:G86"/>
    <mergeCell ref="E88:G88"/>
    <mergeCell ref="B89:B90"/>
    <mergeCell ref="E89:G89"/>
    <mergeCell ref="E90:G90"/>
    <mergeCell ref="E91:G91"/>
    <mergeCell ref="E79:G79"/>
    <mergeCell ref="B80:B85"/>
    <mergeCell ref="E80:G80"/>
    <mergeCell ref="E81:G81"/>
    <mergeCell ref="E82:G82"/>
    <mergeCell ref="E83:G83"/>
    <mergeCell ref="E84:G84"/>
    <mergeCell ref="E85:G85"/>
    <mergeCell ref="E68:G68"/>
    <mergeCell ref="E69:G69"/>
    <mergeCell ref="E71:G71"/>
    <mergeCell ref="B72:B77"/>
    <mergeCell ref="E72:G72"/>
    <mergeCell ref="E73:G73"/>
    <mergeCell ref="E74:G74"/>
    <mergeCell ref="E75:G75"/>
    <mergeCell ref="E76:G76"/>
    <mergeCell ref="E77:G77"/>
    <mergeCell ref="B38:B41"/>
    <mergeCell ref="B44:B47"/>
    <mergeCell ref="B52:B57"/>
    <mergeCell ref="E62:G62"/>
    <mergeCell ref="B63:B69"/>
    <mergeCell ref="E63:G63"/>
    <mergeCell ref="E64:G64"/>
    <mergeCell ref="E65:G65"/>
    <mergeCell ref="E66:G66"/>
    <mergeCell ref="E67:G67"/>
    <mergeCell ref="A10:B10"/>
    <mergeCell ref="C10:H10"/>
    <mergeCell ref="B12:H12"/>
    <mergeCell ref="A14:H15"/>
    <mergeCell ref="B21:B25"/>
    <mergeCell ref="B28:B34"/>
    <mergeCell ref="A7:B7"/>
    <mergeCell ref="C7:H7"/>
    <mergeCell ref="A8:B8"/>
    <mergeCell ref="C8:H8"/>
    <mergeCell ref="A9:B9"/>
    <mergeCell ref="C9:H9"/>
    <mergeCell ref="A2:H2"/>
    <mergeCell ref="A4:B4"/>
    <mergeCell ref="C4:H4"/>
    <mergeCell ref="A5:B5"/>
    <mergeCell ref="C5:H5"/>
    <mergeCell ref="A6:B6"/>
    <mergeCell ref="C6:H6"/>
  </mergeCells>
  <pageMargins left="0.7" right="0.7" top="0.75" bottom="0.75" header="0.3" footer="0.3"/>
  <pageSetup paperSize="9" orientation="portrait" r:id="rId1"/>
  <drawing r:id="rId2"/>
  <tableParts count="4">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AB62F-03C7-4CCE-B862-67182E33237A}">
  <dimension ref="A1:R125"/>
  <sheetViews>
    <sheetView zoomScale="110" zoomScaleNormal="110" workbookViewId="0">
      <selection activeCell="F105" sqref="F105"/>
    </sheetView>
  </sheetViews>
  <sheetFormatPr baseColWidth="10" defaultRowHeight="14.5" x14ac:dyDescent="0.35"/>
  <cols>
    <col min="1" max="1" width="27.7265625" customWidth="1"/>
    <col min="2" max="2" width="25.453125" customWidth="1"/>
    <col min="3" max="3" width="61.26953125" customWidth="1"/>
    <col min="4" max="4" width="13" customWidth="1"/>
    <col min="5" max="5" width="18.1796875" customWidth="1"/>
    <col min="6" max="6" width="14.7265625" customWidth="1"/>
    <col min="7" max="7" width="15.7265625" customWidth="1"/>
    <col min="8" max="8" width="16.6328125" customWidth="1"/>
    <col min="13" max="13" width="65" customWidth="1"/>
  </cols>
  <sheetData>
    <row r="1" spans="1:8" ht="110" customHeight="1" x14ac:dyDescent="0.35"/>
    <row r="2" spans="1:8" ht="26" customHeight="1" x14ac:dyDescent="0.35">
      <c r="A2" s="150" t="s">
        <v>108</v>
      </c>
      <c r="B2" s="150"/>
      <c r="C2" s="150"/>
      <c r="D2" s="150"/>
      <c r="E2" s="150"/>
      <c r="F2" s="150"/>
      <c r="G2" s="150"/>
      <c r="H2" s="150"/>
    </row>
    <row r="3" spans="1:8" x14ac:dyDescent="0.35">
      <c r="A3" s="25"/>
      <c r="B3" s="26"/>
      <c r="C3" s="27"/>
      <c r="D3" s="27"/>
      <c r="E3" s="27"/>
      <c r="F3" s="25"/>
      <c r="G3" s="25"/>
      <c r="H3" s="25"/>
    </row>
    <row r="4" spans="1:8" x14ac:dyDescent="0.35">
      <c r="A4" s="152" t="s">
        <v>6</v>
      </c>
      <c r="B4" s="153"/>
      <c r="C4" s="151"/>
      <c r="D4" s="151"/>
      <c r="E4" s="151"/>
      <c r="F4" s="151"/>
      <c r="G4" s="151"/>
      <c r="H4" s="151"/>
    </row>
    <row r="5" spans="1:8" x14ac:dyDescent="0.35">
      <c r="A5" s="152" t="s">
        <v>7</v>
      </c>
      <c r="B5" s="153"/>
      <c r="C5" s="151"/>
      <c r="D5" s="151"/>
      <c r="E5" s="151"/>
      <c r="F5" s="151"/>
      <c r="G5" s="151"/>
      <c r="H5" s="151"/>
    </row>
    <row r="6" spans="1:8" x14ac:dyDescent="0.35">
      <c r="A6" s="152" t="s">
        <v>2</v>
      </c>
      <c r="B6" s="153"/>
      <c r="C6" s="151"/>
      <c r="D6" s="151"/>
      <c r="E6" s="151"/>
      <c r="F6" s="151"/>
      <c r="G6" s="151"/>
      <c r="H6" s="151"/>
    </row>
    <row r="7" spans="1:8" x14ac:dyDescent="0.35">
      <c r="A7" s="152" t="s">
        <v>8</v>
      </c>
      <c r="B7" s="153"/>
      <c r="C7" s="151"/>
      <c r="D7" s="151"/>
      <c r="E7" s="151"/>
      <c r="F7" s="151"/>
      <c r="G7" s="151"/>
      <c r="H7" s="151"/>
    </row>
    <row r="8" spans="1:8" x14ac:dyDescent="0.35">
      <c r="A8" s="152" t="s">
        <v>9</v>
      </c>
      <c r="B8" s="153"/>
      <c r="C8" s="151"/>
      <c r="D8" s="151"/>
      <c r="E8" s="151"/>
      <c r="F8" s="151"/>
      <c r="G8" s="151"/>
      <c r="H8" s="151"/>
    </row>
    <row r="9" spans="1:8" ht="30.75" customHeight="1" x14ac:dyDescent="0.35">
      <c r="A9" s="154" t="s">
        <v>10</v>
      </c>
      <c r="B9" s="155"/>
      <c r="C9" s="151"/>
      <c r="D9" s="151"/>
      <c r="E9" s="151"/>
      <c r="F9" s="151"/>
      <c r="G9" s="151"/>
      <c r="H9" s="151"/>
    </row>
    <row r="10" spans="1:8" ht="19" customHeight="1" x14ac:dyDescent="0.35">
      <c r="A10" s="152" t="s">
        <v>11</v>
      </c>
      <c r="B10" s="153"/>
      <c r="C10" s="151"/>
      <c r="D10" s="151"/>
      <c r="E10" s="151"/>
      <c r="F10" s="151"/>
      <c r="G10" s="151"/>
      <c r="H10" s="151"/>
    </row>
    <row r="11" spans="1:8" x14ac:dyDescent="0.35">
      <c r="A11" s="25"/>
      <c r="B11" s="26"/>
      <c r="C11" s="27"/>
      <c r="D11" s="27"/>
      <c r="E11" s="27"/>
      <c r="F11" s="25"/>
      <c r="G11" s="25"/>
      <c r="H11" s="25"/>
    </row>
    <row r="12" spans="1:8" ht="90" customHeight="1" x14ac:dyDescent="0.35">
      <c r="A12" s="28"/>
      <c r="B12" s="156" t="s">
        <v>12</v>
      </c>
      <c r="C12" s="156"/>
      <c r="D12" s="156"/>
      <c r="E12" s="156"/>
      <c r="F12" s="156"/>
      <c r="G12" s="156"/>
      <c r="H12" s="156"/>
    </row>
    <row r="13" spans="1:8" ht="29.25" customHeight="1" x14ac:dyDescent="0.35">
      <c r="A13" s="28"/>
      <c r="B13" s="29"/>
      <c r="C13" s="29"/>
      <c r="D13" s="29"/>
      <c r="E13" s="29"/>
      <c r="F13" s="29"/>
      <c r="G13" s="29"/>
      <c r="H13" s="25"/>
    </row>
    <row r="14" spans="1:8" ht="31.5" customHeight="1" x14ac:dyDescent="0.35">
      <c r="A14" s="177" t="s">
        <v>13</v>
      </c>
      <c r="B14" s="177"/>
      <c r="C14" s="177"/>
      <c r="D14" s="177"/>
      <c r="E14" s="177"/>
      <c r="F14" s="177"/>
      <c r="G14" s="177"/>
      <c r="H14" s="177"/>
    </row>
    <row r="15" spans="1:8" ht="177.65" customHeight="1" x14ac:dyDescent="0.35">
      <c r="A15" s="177"/>
      <c r="B15" s="177"/>
      <c r="C15" s="177"/>
      <c r="D15" s="177"/>
      <c r="E15" s="177"/>
      <c r="F15" s="177"/>
      <c r="G15" s="177"/>
      <c r="H15" s="177"/>
    </row>
    <row r="16" spans="1:8" x14ac:dyDescent="0.35">
      <c r="C16" s="1"/>
      <c r="D16" s="2"/>
      <c r="E16" s="2"/>
      <c r="F16" s="2"/>
    </row>
    <row r="17" spans="1:8" x14ac:dyDescent="0.35">
      <c r="C17" s="1"/>
      <c r="D17" s="2"/>
      <c r="E17" s="2"/>
      <c r="F17" s="2"/>
    </row>
    <row r="18" spans="1:8" ht="26" x14ac:dyDescent="0.6">
      <c r="B18" s="10" t="s">
        <v>14</v>
      </c>
      <c r="C18" s="4"/>
      <c r="D18" s="6"/>
      <c r="E18" s="6"/>
      <c r="F18" s="6"/>
      <c r="G18" s="3"/>
      <c r="H18" s="3"/>
    </row>
    <row r="19" spans="1:8" ht="26.5" thickBot="1" x14ac:dyDescent="0.65">
      <c r="B19" s="3"/>
      <c r="C19" s="4"/>
      <c r="D19" s="6"/>
      <c r="E19" s="6"/>
      <c r="F19" s="6"/>
      <c r="G19" s="3"/>
      <c r="H19" s="3"/>
    </row>
    <row r="20" spans="1:8" ht="69" customHeight="1" x14ac:dyDescent="0.35">
      <c r="A20" s="2"/>
      <c r="B20" s="12" t="s">
        <v>15</v>
      </c>
      <c r="C20" s="13" t="s">
        <v>16</v>
      </c>
      <c r="D20" s="14" t="s">
        <v>21</v>
      </c>
      <c r="E20" s="15" t="s">
        <v>17</v>
      </c>
      <c r="F20" s="14" t="s">
        <v>18</v>
      </c>
      <c r="G20" s="15" t="s">
        <v>19</v>
      </c>
      <c r="H20" s="16" t="s">
        <v>20</v>
      </c>
    </row>
    <row r="21" spans="1:8" ht="135" customHeight="1" x14ac:dyDescent="0.35">
      <c r="B21" s="167" t="s">
        <v>23</v>
      </c>
      <c r="C21" s="87" t="s">
        <v>22</v>
      </c>
      <c r="D21" s="88"/>
      <c r="E21" s="88">
        <v>2</v>
      </c>
      <c r="F21" s="88">
        <f>Tableau336421034[[#This Row],[Weighting]]*Tableau336421034[[#This Row],[Score (from 1 to 4)]]</f>
        <v>0</v>
      </c>
      <c r="G21" s="89"/>
      <c r="H21" s="90"/>
    </row>
    <row r="22" spans="1:8" ht="58.5" customHeight="1" x14ac:dyDescent="0.35">
      <c r="B22" s="149"/>
      <c r="C22" s="17" t="s">
        <v>24</v>
      </c>
      <c r="D22" s="18"/>
      <c r="E22" s="18">
        <v>2</v>
      </c>
      <c r="F22" s="18">
        <f>Tableau336421034[[#This Row],[Weighting]]*Tableau336421034[[#This Row],[Score (from 1 to 4)]]</f>
        <v>0</v>
      </c>
      <c r="G22" s="19"/>
      <c r="H22" s="20"/>
    </row>
    <row r="23" spans="1:8" ht="47.5" customHeight="1" x14ac:dyDescent="0.35">
      <c r="B23" s="149"/>
      <c r="C23" s="21" t="s">
        <v>25</v>
      </c>
      <c r="D23" s="22"/>
      <c r="E23" s="22">
        <v>2</v>
      </c>
      <c r="F23" s="22">
        <f>Tableau336421034[[#This Row],[Weighting]]*Tableau336421034[[#This Row],[Score (from 1 to 4)]]</f>
        <v>0</v>
      </c>
      <c r="G23" s="23"/>
      <c r="H23" s="24"/>
    </row>
    <row r="24" spans="1:8" ht="42" customHeight="1" x14ac:dyDescent="0.35">
      <c r="B24" s="149"/>
      <c r="C24" s="60" t="s">
        <v>26</v>
      </c>
      <c r="D24" s="61"/>
      <c r="E24" s="53">
        <v>2</v>
      </c>
      <c r="F24" s="53">
        <f>Tableau336421034[[#This Row],[Weighting]]*Tableau336421034[[#This Row],[Score (from 1 to 4)]]</f>
        <v>0</v>
      </c>
      <c r="G24" s="85"/>
      <c r="H24" s="86"/>
    </row>
    <row r="25" spans="1:8" ht="52" customHeight="1" x14ac:dyDescent="0.35">
      <c r="B25" s="149"/>
      <c r="C25" s="98" t="s">
        <v>4</v>
      </c>
      <c r="D25" s="22"/>
      <c r="E25" s="22"/>
      <c r="F25" s="92">
        <f>SUM(Tableau336421034[Weighted Score])</f>
        <v>0</v>
      </c>
      <c r="G25" s="23"/>
      <c r="H25" s="23"/>
    </row>
    <row r="26" spans="1:8" ht="37" customHeight="1" thickBot="1" x14ac:dyDescent="0.65">
      <c r="B26" s="3"/>
      <c r="C26" s="4"/>
      <c r="D26" s="6"/>
      <c r="E26" s="6"/>
      <c r="F26" s="6"/>
      <c r="G26" s="3"/>
      <c r="H26" s="3"/>
    </row>
    <row r="27" spans="1:8" ht="74.5" customHeight="1" thickBot="1" x14ac:dyDescent="0.4">
      <c r="B27" s="12" t="s">
        <v>15</v>
      </c>
      <c r="C27" s="13" t="s">
        <v>16</v>
      </c>
      <c r="D27" s="14" t="s">
        <v>21</v>
      </c>
      <c r="E27" s="15" t="s">
        <v>17</v>
      </c>
      <c r="F27" s="14" t="s">
        <v>18</v>
      </c>
      <c r="G27" s="15" t="s">
        <v>19</v>
      </c>
      <c r="H27" s="16" t="s">
        <v>20</v>
      </c>
    </row>
    <row r="28" spans="1:8" ht="58" x14ac:dyDescent="0.35">
      <c r="B28" s="163" t="s">
        <v>27</v>
      </c>
      <c r="C28" s="49" t="s">
        <v>28</v>
      </c>
      <c r="D28" s="92"/>
      <c r="E28" s="92">
        <v>3</v>
      </c>
      <c r="F28" s="92">
        <f>Tableau342531135[[#This Row],[Weighting]]*Tableau342531135[[#This Row],[Score (from 1 to 4)]]</f>
        <v>0</v>
      </c>
      <c r="G28" s="93"/>
      <c r="H28" s="93"/>
    </row>
    <row r="29" spans="1:8" ht="72.5" x14ac:dyDescent="0.35">
      <c r="B29" s="164"/>
      <c r="C29" s="17" t="s">
        <v>29</v>
      </c>
      <c r="D29" s="61"/>
      <c r="E29" s="61">
        <v>1</v>
      </c>
      <c r="F29" s="61">
        <f>Tableau342531135[[#This Row],[Weighting]]*Tableau342531135[[#This Row],[Score (from 1 to 4)]]</f>
        <v>0</v>
      </c>
      <c r="G29" s="94"/>
      <c r="H29" s="94"/>
    </row>
    <row r="30" spans="1:8" ht="43.5" x14ac:dyDescent="0.35">
      <c r="B30" s="164"/>
      <c r="C30" s="21" t="s">
        <v>30</v>
      </c>
      <c r="D30" s="92"/>
      <c r="E30" s="92">
        <v>2</v>
      </c>
      <c r="F30" s="92">
        <f>Tableau342531135[[#This Row],[Weighting]]*Tableau342531135[[#This Row],[Score (from 1 to 4)]]</f>
        <v>0</v>
      </c>
      <c r="G30" s="93"/>
      <c r="H30" s="93"/>
    </row>
    <row r="31" spans="1:8" ht="43.5" x14ac:dyDescent="0.35">
      <c r="B31" s="165"/>
      <c r="C31" s="95" t="s">
        <v>31</v>
      </c>
      <c r="D31" s="61"/>
      <c r="E31" s="61">
        <v>2</v>
      </c>
      <c r="F31" s="61">
        <f>Tableau342531135[[#This Row],[Weighting]]*Tableau342531135[[#This Row],[Score (from 1 to 4)]]</f>
        <v>0</v>
      </c>
      <c r="G31" s="94"/>
      <c r="H31" s="94"/>
    </row>
    <row r="32" spans="1:8" ht="79.5" customHeight="1" x14ac:dyDescent="0.35">
      <c r="B32" s="165"/>
      <c r="C32" s="21" t="s">
        <v>32</v>
      </c>
      <c r="D32" s="92"/>
      <c r="E32" s="92">
        <v>3</v>
      </c>
      <c r="F32" s="96">
        <f>SUM(F26:F31)</f>
        <v>0</v>
      </c>
      <c r="G32" s="93"/>
      <c r="H32" s="93"/>
    </row>
    <row r="33" spans="2:18" ht="63" customHeight="1" x14ac:dyDescent="0.35">
      <c r="B33" s="165"/>
      <c r="C33" s="91" t="s">
        <v>33</v>
      </c>
      <c r="D33" s="61"/>
      <c r="E33" s="61">
        <v>3</v>
      </c>
      <c r="F33" s="61">
        <f>Tableau342531135[[#This Row],[Weighting]]*Tableau342531135[[#This Row],[Score (from 1 to 4)]]</f>
        <v>0</v>
      </c>
      <c r="G33" s="94"/>
      <c r="H33" s="94"/>
    </row>
    <row r="34" spans="2:18" ht="27" customHeight="1" thickBot="1" x14ac:dyDescent="0.4">
      <c r="B34" s="166"/>
      <c r="C34" s="97" t="s">
        <v>5</v>
      </c>
      <c r="D34" s="50"/>
      <c r="E34" s="50"/>
      <c r="F34" s="50">
        <f t="shared" ref="F34" si="0">SUM(F28:F33)</f>
        <v>0</v>
      </c>
      <c r="G34" s="51"/>
      <c r="H34" s="52"/>
    </row>
    <row r="35" spans="2:18" x14ac:dyDescent="0.35">
      <c r="C35" s="5"/>
      <c r="D35" s="2"/>
      <c r="E35" s="2"/>
      <c r="F35" s="2"/>
    </row>
    <row r="36" spans="2:18" ht="16" thickBot="1" x14ac:dyDescent="0.4">
      <c r="F36" s="11"/>
    </row>
    <row r="37" spans="2:18" ht="31" x14ac:dyDescent="0.35">
      <c r="B37" s="12" t="s">
        <v>15</v>
      </c>
      <c r="C37" s="13" t="s">
        <v>16</v>
      </c>
      <c r="D37" s="14" t="s">
        <v>21</v>
      </c>
      <c r="E37" s="15" t="s">
        <v>17</v>
      </c>
      <c r="F37" s="14" t="s">
        <v>18</v>
      </c>
      <c r="G37" s="15" t="s">
        <v>19</v>
      </c>
      <c r="H37" s="16" t="s">
        <v>20</v>
      </c>
    </row>
    <row r="38" spans="2:18" ht="58" x14ac:dyDescent="0.35">
      <c r="B38" s="149" t="s">
        <v>34</v>
      </c>
      <c r="C38" s="21" t="s">
        <v>35</v>
      </c>
      <c r="D38" s="22"/>
      <c r="E38" s="22">
        <v>1</v>
      </c>
      <c r="F38" s="22">
        <f>Tableau3382791337[[#This Row],[Score (from 1 to 4)]]*Tableau3382791337[[#This Row],[Weighting]]</f>
        <v>0</v>
      </c>
      <c r="G38" s="23"/>
      <c r="H38" s="23"/>
    </row>
    <row r="39" spans="2:18" ht="43.5" x14ac:dyDescent="0.35">
      <c r="B39" s="149"/>
      <c r="C39" s="17" t="s">
        <v>36</v>
      </c>
      <c r="D39" s="18"/>
      <c r="E39" s="18">
        <v>2</v>
      </c>
      <c r="F39" s="18">
        <f>Tableau3382791337[[#This Row],[Score (from 1 to 4)]]*Tableau3382791337[[#This Row],[Weighting]]</f>
        <v>0</v>
      </c>
      <c r="G39" s="19"/>
      <c r="H39" s="19"/>
    </row>
    <row r="40" spans="2:18" ht="64.5" customHeight="1" x14ac:dyDescent="0.35">
      <c r="B40" s="149"/>
      <c r="C40" s="21" t="s">
        <v>37</v>
      </c>
      <c r="D40" s="22"/>
      <c r="E40" s="22">
        <v>2</v>
      </c>
      <c r="F40" s="22">
        <f>Tableau3382791337[[#This Row],[Score (from 1 to 4)]]*Tableau3382791337[[#This Row],[Weighting]]</f>
        <v>0</v>
      </c>
      <c r="G40" s="23"/>
      <c r="H40" s="23"/>
    </row>
    <row r="41" spans="2:18" x14ac:dyDescent="0.35">
      <c r="B41" s="149"/>
      <c r="C41" s="130" t="s">
        <v>5</v>
      </c>
      <c r="D41" s="18"/>
      <c r="E41" s="18"/>
      <c r="F41" s="61">
        <f>SUM(F38:F40)</f>
        <v>0</v>
      </c>
      <c r="G41" s="19"/>
      <c r="H41" s="19"/>
    </row>
    <row r="42" spans="2:18" ht="74.150000000000006" customHeight="1" thickBot="1" x14ac:dyDescent="0.4">
      <c r="C42" s="2"/>
      <c r="D42" s="2"/>
      <c r="E42" s="2"/>
      <c r="F42" s="9"/>
      <c r="G42" s="8"/>
      <c r="H42" s="7"/>
    </row>
    <row r="43" spans="2:18" ht="54.5" customHeight="1" x14ac:dyDescent="0.35">
      <c r="B43" s="12" t="s">
        <v>15</v>
      </c>
      <c r="C43" s="13" t="s">
        <v>16</v>
      </c>
      <c r="D43" s="14" t="s">
        <v>21</v>
      </c>
      <c r="E43" s="15" t="s">
        <v>17</v>
      </c>
      <c r="F43" s="14" t="s">
        <v>18</v>
      </c>
      <c r="G43" s="15" t="s">
        <v>19</v>
      </c>
      <c r="H43" s="16" t="s">
        <v>20</v>
      </c>
    </row>
    <row r="44" spans="2:18" ht="29" x14ac:dyDescent="0.35">
      <c r="B44" s="149" t="s">
        <v>38</v>
      </c>
      <c r="C44" s="21" t="s">
        <v>39</v>
      </c>
      <c r="D44" s="22"/>
      <c r="E44" s="22">
        <v>1</v>
      </c>
      <c r="F44" s="22">
        <f>Tableau338681236[[#This Row],[Score (from 1 to 4)]]*Tableau338681236[[#This Row],[Weighting]]</f>
        <v>0</v>
      </c>
      <c r="G44" s="23"/>
      <c r="H44" s="23"/>
    </row>
    <row r="45" spans="2:18" ht="101.5" x14ac:dyDescent="0.35">
      <c r="B45" s="149"/>
      <c r="C45" s="17" t="s">
        <v>40</v>
      </c>
      <c r="D45" s="18"/>
      <c r="E45" s="61">
        <v>3</v>
      </c>
      <c r="F45" s="18">
        <f>Tableau338681236[[#This Row],[Score (from 1 to 4)]]*Tableau338681236[[#This Row],[Weighting]]</f>
        <v>0</v>
      </c>
      <c r="G45" s="19"/>
      <c r="H45" s="19"/>
    </row>
    <row r="46" spans="2:18" ht="43.5" x14ac:dyDescent="0.35">
      <c r="B46" s="149"/>
      <c r="C46" s="21" t="s">
        <v>41</v>
      </c>
      <c r="D46" s="22"/>
      <c r="E46" s="22">
        <v>2</v>
      </c>
      <c r="F46" s="22">
        <f>Tableau338681236[[#This Row],[Score (from 1 to 4)]]*Tableau338681236[[#This Row],[Weighting]]</f>
        <v>0</v>
      </c>
      <c r="G46" s="23"/>
      <c r="H46" s="23"/>
    </row>
    <row r="47" spans="2:18" ht="15.5" x14ac:dyDescent="0.35">
      <c r="B47" s="149"/>
      <c r="C47" s="17" t="s">
        <v>5</v>
      </c>
      <c r="D47" s="61"/>
      <c r="E47" s="61"/>
      <c r="F47" s="99">
        <f>SUM(Tableau338681236[Weighted Score])</f>
        <v>0</v>
      </c>
      <c r="G47" s="100"/>
      <c r="H47" s="101"/>
    </row>
    <row r="48" spans="2:18" x14ac:dyDescent="0.35">
      <c r="C48" s="5"/>
      <c r="D48" s="2"/>
      <c r="E48" s="2"/>
      <c r="F48" s="2"/>
      <c r="L48" s="47"/>
      <c r="M48" s="48"/>
      <c r="N48" s="27"/>
      <c r="O48" s="27"/>
      <c r="P48" s="27"/>
      <c r="Q48" s="25"/>
      <c r="R48" s="25"/>
    </row>
    <row r="50" spans="2:8" ht="26" x14ac:dyDescent="0.6">
      <c r="B50" s="62" t="s">
        <v>43</v>
      </c>
      <c r="C50" s="62"/>
    </row>
    <row r="51" spans="2:8" ht="15" thickBot="1" x14ac:dyDescent="0.4"/>
    <row r="52" spans="2:8" ht="31.5" thickBot="1" x14ac:dyDescent="0.4">
      <c r="B52" s="157" t="s">
        <v>147</v>
      </c>
      <c r="C52" s="179" t="s">
        <v>16</v>
      </c>
      <c r="D52" s="180" t="s">
        <v>21</v>
      </c>
      <c r="E52" s="181" t="s">
        <v>17</v>
      </c>
      <c r="F52" s="180" t="s">
        <v>18</v>
      </c>
      <c r="G52" s="181" t="s">
        <v>19</v>
      </c>
      <c r="H52" s="182" t="s">
        <v>20</v>
      </c>
    </row>
    <row r="53" spans="2:8" ht="42.5" thickTop="1" x14ac:dyDescent="0.35">
      <c r="B53" s="158"/>
      <c r="C53" s="102" t="s">
        <v>150</v>
      </c>
      <c r="D53" s="84"/>
      <c r="E53" s="103">
        <v>1</v>
      </c>
      <c r="F53" s="103">
        <f>D53*E53</f>
        <v>0</v>
      </c>
      <c r="G53" s="19"/>
      <c r="H53" s="20"/>
    </row>
    <row r="54" spans="2:8" ht="28" x14ac:dyDescent="0.35">
      <c r="B54" s="158"/>
      <c r="C54" s="104" t="s">
        <v>148</v>
      </c>
      <c r="D54" s="83"/>
      <c r="E54" s="105">
        <v>2</v>
      </c>
      <c r="F54" s="105">
        <f>D54*E54</f>
        <v>0</v>
      </c>
      <c r="G54" s="23"/>
      <c r="H54" s="24"/>
    </row>
    <row r="55" spans="2:8" ht="28" x14ac:dyDescent="0.35">
      <c r="B55" s="158"/>
      <c r="C55" s="186" t="s">
        <v>149</v>
      </c>
      <c r="D55" s="84"/>
      <c r="E55" s="103">
        <v>2</v>
      </c>
      <c r="F55" s="103">
        <f>D55*E55</f>
        <v>0</v>
      </c>
      <c r="G55" s="19"/>
      <c r="H55" s="20"/>
    </row>
    <row r="56" spans="2:8" ht="25" customHeight="1" thickBot="1" x14ac:dyDescent="0.4">
      <c r="B56" s="159"/>
      <c r="C56" s="127" t="s">
        <v>5</v>
      </c>
      <c r="D56" s="128"/>
      <c r="E56" s="128"/>
      <c r="F56" s="131">
        <f>SUM(F53:F55)</f>
        <v>0</v>
      </c>
      <c r="G56" s="128"/>
      <c r="H56" s="129"/>
    </row>
    <row r="59" spans="2:8" ht="26" x14ac:dyDescent="0.6">
      <c r="B59" s="10" t="s">
        <v>45</v>
      </c>
    </row>
    <row r="60" spans="2:8" ht="15" thickBot="1" x14ac:dyDescent="0.4"/>
    <row r="61" spans="2:8" ht="31.5" thickBot="1" x14ac:dyDescent="0.4">
      <c r="B61" s="12"/>
      <c r="C61" s="119" t="s">
        <v>46</v>
      </c>
      <c r="D61" s="64" t="s">
        <v>47</v>
      </c>
      <c r="E61" s="172" t="s">
        <v>19</v>
      </c>
      <c r="F61" s="172"/>
      <c r="G61" s="172"/>
      <c r="H61" s="178" t="s">
        <v>20</v>
      </c>
    </row>
    <row r="62" spans="2:8" ht="56.5" customHeight="1" thickTop="1" x14ac:dyDescent="0.35">
      <c r="B62" s="169" t="s">
        <v>48</v>
      </c>
      <c r="C62" s="31" t="s">
        <v>49</v>
      </c>
      <c r="D62" s="32">
        <v>0</v>
      </c>
      <c r="E62" s="140"/>
      <c r="F62" s="140"/>
      <c r="G62" s="140"/>
      <c r="H62" s="34"/>
    </row>
    <row r="63" spans="2:8" ht="28" x14ac:dyDescent="0.35">
      <c r="B63" s="169"/>
      <c r="C63" s="35" t="s">
        <v>50</v>
      </c>
      <c r="D63" s="36"/>
      <c r="E63" s="139"/>
      <c r="F63" s="139"/>
      <c r="G63" s="139"/>
      <c r="H63" s="38"/>
    </row>
    <row r="64" spans="2:8" ht="28" x14ac:dyDescent="0.35">
      <c r="B64" s="169"/>
      <c r="C64" s="31" t="s">
        <v>51</v>
      </c>
      <c r="D64" s="32"/>
      <c r="E64" s="140"/>
      <c r="F64" s="140"/>
      <c r="G64" s="140"/>
      <c r="H64" s="34"/>
    </row>
    <row r="65" spans="2:8" ht="126" x14ac:dyDescent="0.35">
      <c r="B65" s="169"/>
      <c r="C65" s="35" t="s">
        <v>52</v>
      </c>
      <c r="D65" s="36"/>
      <c r="E65" s="139"/>
      <c r="F65" s="139"/>
      <c r="G65" s="139"/>
      <c r="H65" s="38"/>
    </row>
    <row r="66" spans="2:8" ht="87" customHeight="1" x14ac:dyDescent="0.35">
      <c r="B66" s="169"/>
      <c r="C66" s="31" t="s">
        <v>53</v>
      </c>
      <c r="D66" s="111"/>
      <c r="E66" s="162"/>
      <c r="F66" s="162"/>
      <c r="G66" s="162"/>
      <c r="H66" s="125"/>
    </row>
    <row r="67" spans="2:8" ht="32" customHeight="1" x14ac:dyDescent="0.35">
      <c r="B67" s="169"/>
      <c r="C67" s="35" t="s">
        <v>54</v>
      </c>
      <c r="D67" s="36"/>
      <c r="E67" s="139"/>
      <c r="F67" s="139"/>
      <c r="G67" s="139"/>
      <c r="H67" s="38"/>
    </row>
    <row r="68" spans="2:8" ht="15" thickBot="1" x14ac:dyDescent="0.4">
      <c r="B68" s="170"/>
      <c r="C68" s="126" t="s">
        <v>5</v>
      </c>
      <c r="D68" s="42">
        <f>SUM(D62:D67)</f>
        <v>0</v>
      </c>
      <c r="E68" s="173"/>
      <c r="F68" s="174"/>
      <c r="G68" s="175"/>
      <c r="H68" s="46"/>
    </row>
    <row r="69" spans="2:8" ht="26.5" thickBot="1" x14ac:dyDescent="0.65">
      <c r="B69" s="10"/>
      <c r="C69" s="39"/>
      <c r="D69" s="40"/>
      <c r="E69" s="41"/>
      <c r="H69" s="41"/>
    </row>
    <row r="70" spans="2:8" ht="35.5" customHeight="1" thickBot="1" x14ac:dyDescent="0.4">
      <c r="B70" s="12"/>
      <c r="C70" s="119" t="s">
        <v>46</v>
      </c>
      <c r="D70" s="64" t="s">
        <v>47</v>
      </c>
      <c r="E70" s="172" t="s">
        <v>19</v>
      </c>
      <c r="F70" s="172"/>
      <c r="G70" s="172"/>
      <c r="H70" s="178" t="s">
        <v>20</v>
      </c>
    </row>
    <row r="71" spans="2:8" ht="88.5" customHeight="1" thickTop="1" x14ac:dyDescent="0.35">
      <c r="B71" s="149" t="s">
        <v>55</v>
      </c>
      <c r="C71" s="31" t="s">
        <v>56</v>
      </c>
      <c r="D71" s="32">
        <v>0</v>
      </c>
      <c r="E71" s="140"/>
      <c r="F71" s="140"/>
      <c r="G71" s="140"/>
      <c r="H71" s="33"/>
    </row>
    <row r="72" spans="2:8" ht="28" x14ac:dyDescent="0.35">
      <c r="B72" s="149"/>
      <c r="C72" s="35" t="s">
        <v>57</v>
      </c>
      <c r="D72" s="36"/>
      <c r="E72" s="139"/>
      <c r="F72" s="139"/>
      <c r="G72" s="139"/>
      <c r="H72" s="37"/>
    </row>
    <row r="73" spans="2:8" ht="74.5" customHeight="1" x14ac:dyDescent="0.35">
      <c r="B73" s="149"/>
      <c r="C73" s="31" t="s">
        <v>58</v>
      </c>
      <c r="D73" s="32"/>
      <c r="E73" s="140"/>
      <c r="F73" s="140"/>
      <c r="G73" s="140"/>
      <c r="H73" s="33"/>
    </row>
    <row r="74" spans="2:8" ht="28" x14ac:dyDescent="0.35">
      <c r="B74" s="149"/>
      <c r="C74" s="35" t="s">
        <v>59</v>
      </c>
      <c r="D74" s="36"/>
      <c r="E74" s="139"/>
      <c r="F74" s="139"/>
      <c r="G74" s="139"/>
      <c r="H74" s="37"/>
    </row>
    <row r="75" spans="2:8" x14ac:dyDescent="0.35">
      <c r="B75" s="149"/>
      <c r="C75" s="31" t="s">
        <v>60</v>
      </c>
      <c r="D75" s="32"/>
      <c r="E75" s="140"/>
      <c r="F75" s="140"/>
      <c r="G75" s="140"/>
      <c r="H75" s="33"/>
    </row>
    <row r="76" spans="2:8" ht="26.15" customHeight="1" x14ac:dyDescent="0.35">
      <c r="B76" s="149"/>
      <c r="C76" s="112" t="s">
        <v>5</v>
      </c>
      <c r="D76" s="113">
        <f>SUM(D71:D75)</f>
        <v>0</v>
      </c>
      <c r="E76" s="148"/>
      <c r="F76" s="148"/>
      <c r="G76" s="148"/>
      <c r="H76" s="114"/>
    </row>
    <row r="77" spans="2:8" ht="15" thickBot="1" x14ac:dyDescent="0.4">
      <c r="B77" s="63"/>
      <c r="C77" s="65"/>
      <c r="D77" s="66"/>
      <c r="E77" s="67"/>
      <c r="F77" s="68"/>
      <c r="G77" s="68"/>
      <c r="H77" s="67"/>
    </row>
    <row r="78" spans="2:8" ht="49.5" customHeight="1" thickBot="1" x14ac:dyDescent="0.4">
      <c r="B78" s="44"/>
      <c r="C78" s="119" t="s">
        <v>46</v>
      </c>
      <c r="D78" s="64" t="s">
        <v>47</v>
      </c>
      <c r="E78" s="172" t="s">
        <v>19</v>
      </c>
      <c r="F78" s="172"/>
      <c r="G78" s="172"/>
      <c r="H78" s="178" t="s">
        <v>20</v>
      </c>
    </row>
    <row r="79" spans="2:8" ht="28.5" thickTop="1" x14ac:dyDescent="0.35">
      <c r="B79" s="168" t="s">
        <v>61</v>
      </c>
      <c r="C79" s="35" t="s">
        <v>62</v>
      </c>
      <c r="D79" s="36"/>
      <c r="E79" s="139"/>
      <c r="F79" s="139"/>
      <c r="G79" s="139"/>
      <c r="H79" s="38"/>
    </row>
    <row r="80" spans="2:8" ht="56" x14ac:dyDescent="0.35">
      <c r="B80" s="169"/>
      <c r="C80" s="31" t="s">
        <v>63</v>
      </c>
      <c r="D80" s="32"/>
      <c r="E80" s="140"/>
      <c r="F80" s="140"/>
      <c r="G80" s="140"/>
      <c r="H80" s="34"/>
    </row>
    <row r="81" spans="1:10" ht="46.5" customHeight="1" x14ac:dyDescent="0.35">
      <c r="B81" s="169"/>
      <c r="C81" s="35" t="s">
        <v>64</v>
      </c>
      <c r="D81" s="36"/>
      <c r="E81" s="139"/>
      <c r="F81" s="139"/>
      <c r="G81" s="139"/>
      <c r="H81" s="38"/>
    </row>
    <row r="82" spans="1:10" ht="31" customHeight="1" x14ac:dyDescent="0.35">
      <c r="B82" s="169"/>
      <c r="C82" s="31" t="s">
        <v>65</v>
      </c>
      <c r="D82" s="32"/>
      <c r="E82" s="140"/>
      <c r="F82" s="140"/>
      <c r="G82" s="140"/>
      <c r="H82" s="34"/>
    </row>
    <row r="83" spans="1:10" ht="43" customHeight="1" x14ac:dyDescent="0.35">
      <c r="B83" s="169"/>
      <c r="C83" s="35" t="s">
        <v>66</v>
      </c>
      <c r="D83" s="36"/>
      <c r="E83" s="139"/>
      <c r="F83" s="139"/>
      <c r="G83" s="139"/>
      <c r="H83" s="38"/>
    </row>
    <row r="84" spans="1:10" ht="103" customHeight="1" thickBot="1" x14ac:dyDescent="0.4">
      <c r="B84" s="170"/>
      <c r="C84" s="43" t="s">
        <v>67</v>
      </c>
      <c r="D84" s="42"/>
      <c r="E84" s="176"/>
      <c r="F84" s="176"/>
      <c r="G84" s="176"/>
      <c r="H84" s="46"/>
    </row>
    <row r="85" spans="1:10" x14ac:dyDescent="0.35">
      <c r="B85" s="63"/>
      <c r="C85" s="122" t="s">
        <v>5</v>
      </c>
      <c r="D85" s="123">
        <f>SUM(D79:D84)</f>
        <v>0</v>
      </c>
      <c r="E85" s="171"/>
      <c r="F85" s="171"/>
      <c r="G85" s="171"/>
      <c r="H85" s="124"/>
    </row>
    <row r="86" spans="1:10" ht="15" thickBot="1" x14ac:dyDescent="0.4">
      <c r="B86" s="47"/>
      <c r="C86" s="48"/>
      <c r="D86" s="27"/>
      <c r="E86" s="25"/>
      <c r="H86" s="25"/>
    </row>
    <row r="87" spans="1:10" ht="48" customHeight="1" thickBot="1" x14ac:dyDescent="0.4">
      <c r="B87" s="44"/>
      <c r="C87" s="119" t="s">
        <v>46</v>
      </c>
      <c r="D87" s="64" t="s">
        <v>47</v>
      </c>
      <c r="E87" s="172" t="s">
        <v>19</v>
      </c>
      <c r="F87" s="172"/>
      <c r="G87" s="172"/>
      <c r="H87" s="178" t="s">
        <v>20</v>
      </c>
    </row>
    <row r="88" spans="1:10" ht="83.15" customHeight="1" thickTop="1" x14ac:dyDescent="0.35">
      <c r="B88" s="160" t="s">
        <v>68</v>
      </c>
      <c r="C88" s="45" t="s">
        <v>69</v>
      </c>
      <c r="D88" s="115"/>
      <c r="E88" s="143"/>
      <c r="F88" s="143"/>
      <c r="G88" s="143"/>
      <c r="H88" s="116"/>
    </row>
    <row r="89" spans="1:10" ht="90.65" customHeight="1" thickBot="1" x14ac:dyDescent="0.4">
      <c r="B89" s="161"/>
      <c r="C89" s="43" t="s">
        <v>70</v>
      </c>
      <c r="D89" s="117"/>
      <c r="E89" s="142"/>
      <c r="F89" s="142"/>
      <c r="G89" s="142"/>
      <c r="H89" s="118"/>
    </row>
    <row r="90" spans="1:10" x14ac:dyDescent="0.35">
      <c r="C90" s="35" t="s">
        <v>5</v>
      </c>
      <c r="D90" s="36">
        <f>D88+D89</f>
        <v>0</v>
      </c>
      <c r="E90" s="139"/>
      <c r="F90" s="139"/>
      <c r="G90" s="139"/>
      <c r="H90" s="37"/>
    </row>
    <row r="93" spans="1:10" x14ac:dyDescent="0.35">
      <c r="A93" s="25"/>
      <c r="B93" s="25"/>
      <c r="C93" s="25"/>
      <c r="D93" s="25"/>
      <c r="E93" s="67"/>
      <c r="F93" s="141"/>
      <c r="G93" s="141"/>
      <c r="H93" s="141"/>
      <c r="I93" s="141"/>
      <c r="J93" s="120"/>
    </row>
    <row r="94" spans="1:10" ht="30.65" customHeight="1" x14ac:dyDescent="0.35">
      <c r="B94" s="69" t="s">
        <v>42</v>
      </c>
      <c r="C94" s="70"/>
      <c r="D94" s="71"/>
      <c r="E94" s="72">
        <f>Tableau336421034[[#Totals],[Weighted Score]]+F34+Tableau3382791337[[#Totals],[Weighted Score]]+Tableau338681236[[#Totals],[Weighted Score]]</f>
        <v>0</v>
      </c>
      <c r="F94" s="120"/>
      <c r="G94" s="67"/>
      <c r="H94" s="74"/>
      <c r="I94" s="74"/>
      <c r="J94" s="67"/>
    </row>
    <row r="95" spans="1:10" ht="34.5" customHeight="1" x14ac:dyDescent="0.35">
      <c r="B95" s="77" t="s">
        <v>73</v>
      </c>
      <c r="C95" s="78"/>
      <c r="D95" s="79"/>
      <c r="E95" s="72">
        <f>F56</f>
        <v>0</v>
      </c>
      <c r="F95" s="67"/>
      <c r="G95" s="67"/>
      <c r="H95" s="74"/>
      <c r="I95" s="75"/>
      <c r="J95" s="75"/>
    </row>
    <row r="96" spans="1:10" ht="30.65" customHeight="1" x14ac:dyDescent="0.35">
      <c r="B96" s="77" t="s">
        <v>71</v>
      </c>
      <c r="C96" s="78"/>
      <c r="D96" s="79"/>
      <c r="E96" s="72">
        <f>D68+D76+D85+D90</f>
        <v>0</v>
      </c>
      <c r="F96" s="67"/>
      <c r="G96" s="67"/>
      <c r="H96" s="67"/>
      <c r="I96" s="75"/>
      <c r="J96" s="75"/>
    </row>
    <row r="97" spans="2:10" ht="27.65" customHeight="1" x14ac:dyDescent="0.35">
      <c r="B97" s="55" t="s">
        <v>72</v>
      </c>
      <c r="C97" s="56"/>
      <c r="D97" s="57"/>
      <c r="E97" s="72">
        <f>SUM(E94:E96)</f>
        <v>0</v>
      </c>
      <c r="F97" s="67"/>
      <c r="G97" s="67"/>
      <c r="H97" s="74"/>
      <c r="I97" s="75"/>
      <c r="J97" s="75"/>
    </row>
    <row r="100" spans="2:10" ht="32.5" customHeight="1" x14ac:dyDescent="0.35">
      <c r="B100" s="145" t="s">
        <v>74</v>
      </c>
      <c r="C100" s="146"/>
      <c r="D100" s="147"/>
      <c r="E100" s="82">
        <f>E94+E95</f>
        <v>0</v>
      </c>
    </row>
    <row r="101" spans="2:10" ht="71.5" customHeight="1" x14ac:dyDescent="0.35">
      <c r="B101" s="121" t="s">
        <v>75</v>
      </c>
      <c r="C101" s="146" t="s">
        <v>76</v>
      </c>
      <c r="D101" s="147"/>
      <c r="E101" s="81" t="s">
        <v>77</v>
      </c>
    </row>
    <row r="102" spans="2:10" ht="28.5" customHeight="1" x14ac:dyDescent="0.35">
      <c r="B102" s="133" t="s">
        <v>78</v>
      </c>
      <c r="C102" s="183" t="s">
        <v>151</v>
      </c>
      <c r="D102" s="184"/>
      <c r="E102" s="59"/>
    </row>
    <row r="103" spans="2:10" ht="28.5" customHeight="1" x14ac:dyDescent="0.35">
      <c r="B103" s="134"/>
      <c r="C103" s="183" t="s">
        <v>152</v>
      </c>
      <c r="D103" s="184"/>
      <c r="E103" s="59"/>
    </row>
    <row r="104" spans="2:10" ht="28.5" customHeight="1" x14ac:dyDescent="0.35">
      <c r="B104" s="133" t="s">
        <v>79</v>
      </c>
      <c r="C104" s="183" t="s">
        <v>153</v>
      </c>
      <c r="D104" s="184"/>
      <c r="E104" s="59"/>
    </row>
    <row r="105" spans="2:10" ht="28.5" customHeight="1" x14ac:dyDescent="0.35">
      <c r="B105" s="134"/>
      <c r="C105" s="183" t="s">
        <v>154</v>
      </c>
      <c r="D105" s="184"/>
      <c r="E105" s="59"/>
    </row>
    <row r="106" spans="2:10" ht="38" customHeight="1" x14ac:dyDescent="0.35">
      <c r="B106" s="133" t="s">
        <v>80</v>
      </c>
      <c r="C106" s="183" t="s">
        <v>155</v>
      </c>
      <c r="D106" s="184"/>
      <c r="E106" s="59"/>
    </row>
    <row r="107" spans="2:10" ht="30.65" customHeight="1" x14ac:dyDescent="0.35">
      <c r="B107" s="134"/>
      <c r="C107" s="183" t="s">
        <v>156</v>
      </c>
      <c r="D107" s="184"/>
      <c r="E107" s="59"/>
    </row>
    <row r="108" spans="2:10" ht="29.15" customHeight="1" x14ac:dyDescent="0.35">
      <c r="B108" s="25"/>
      <c r="C108" s="25"/>
      <c r="D108" s="25"/>
      <c r="E108" s="25"/>
      <c r="F108" s="25"/>
      <c r="G108" s="25"/>
      <c r="H108" s="76"/>
    </row>
    <row r="109" spans="2:10" x14ac:dyDescent="0.35">
      <c r="B109" s="25"/>
      <c r="C109" s="30"/>
      <c r="D109" s="27"/>
      <c r="E109" s="27"/>
      <c r="F109" s="27"/>
      <c r="G109" s="25"/>
      <c r="H109" s="25"/>
    </row>
    <row r="110" spans="2:10" ht="15" customHeight="1" x14ac:dyDescent="0.35">
      <c r="B110" s="135" t="s">
        <v>87</v>
      </c>
      <c r="C110" s="138"/>
      <c r="D110" s="138"/>
      <c r="E110" s="138"/>
      <c r="F110" s="138"/>
      <c r="G110" s="138"/>
      <c r="H110" s="138"/>
    </row>
    <row r="111" spans="2:10" x14ac:dyDescent="0.35">
      <c r="B111" s="136"/>
      <c r="C111" s="138"/>
      <c r="D111" s="138"/>
      <c r="E111" s="138"/>
      <c r="F111" s="138"/>
      <c r="G111" s="138"/>
      <c r="H111" s="138"/>
    </row>
    <row r="112" spans="2:10" x14ac:dyDescent="0.35">
      <c r="B112" s="136"/>
      <c r="C112" s="138"/>
      <c r="D112" s="138"/>
      <c r="E112" s="138"/>
      <c r="F112" s="138"/>
      <c r="G112" s="138"/>
      <c r="H112" s="138"/>
    </row>
    <row r="113" spans="2:8" x14ac:dyDescent="0.35">
      <c r="B113" s="136"/>
      <c r="C113" s="138"/>
      <c r="D113" s="138"/>
      <c r="E113" s="138"/>
      <c r="F113" s="138"/>
      <c r="G113" s="138"/>
      <c r="H113" s="138"/>
    </row>
    <row r="114" spans="2:8" x14ac:dyDescent="0.35">
      <c r="B114" s="137"/>
      <c r="C114" s="138"/>
      <c r="D114" s="138"/>
      <c r="E114" s="138"/>
      <c r="F114" s="138"/>
      <c r="G114" s="138"/>
      <c r="H114" s="138"/>
    </row>
    <row r="115" spans="2:8" ht="15.75" customHeight="1" x14ac:dyDescent="0.35">
      <c r="B115" s="25"/>
      <c r="C115" s="30"/>
      <c r="D115" s="27"/>
      <c r="E115" s="27"/>
      <c r="F115" s="27"/>
      <c r="G115" s="25"/>
      <c r="H115" s="25"/>
    </row>
    <row r="116" spans="2:8" x14ac:dyDescent="0.35">
      <c r="B116" s="25"/>
      <c r="C116" s="30"/>
      <c r="D116" s="27"/>
      <c r="E116" s="27"/>
      <c r="F116" s="27"/>
      <c r="G116" s="25"/>
      <c r="H116" s="25"/>
    </row>
    <row r="117" spans="2:8" ht="22.5" customHeight="1" x14ac:dyDescent="0.35">
      <c r="B117" s="54" t="s">
        <v>88</v>
      </c>
      <c r="C117" s="132"/>
      <c r="D117" s="132"/>
      <c r="E117" s="132"/>
      <c r="F117" s="132"/>
      <c r="G117" s="132"/>
      <c r="H117" s="132"/>
    </row>
    <row r="118" spans="2:8" ht="20.25" customHeight="1" x14ac:dyDescent="0.35">
      <c r="B118" s="54" t="s">
        <v>89</v>
      </c>
      <c r="C118" s="132"/>
      <c r="D118" s="132"/>
      <c r="E118" s="132"/>
      <c r="F118" s="132"/>
      <c r="G118" s="132"/>
      <c r="H118" s="132"/>
    </row>
    <row r="119" spans="2:8" ht="18" customHeight="1" x14ac:dyDescent="0.35">
      <c r="B119" s="54" t="s">
        <v>3</v>
      </c>
      <c r="C119" s="132"/>
      <c r="D119" s="132"/>
      <c r="E119" s="132"/>
      <c r="F119" s="132"/>
      <c r="G119" s="132"/>
      <c r="H119" s="132"/>
    </row>
    <row r="120" spans="2:8" ht="15.75" customHeight="1" x14ac:dyDescent="0.35">
      <c r="B120" s="54" t="s">
        <v>90</v>
      </c>
      <c r="C120" s="132"/>
      <c r="D120" s="132"/>
      <c r="E120" s="132"/>
      <c r="F120" s="132"/>
      <c r="G120" s="132"/>
      <c r="H120" s="132"/>
    </row>
    <row r="121" spans="2:8" ht="25" customHeight="1" x14ac:dyDescent="0.35">
      <c r="B121" s="54" t="s">
        <v>91</v>
      </c>
      <c r="C121" s="132"/>
      <c r="D121" s="132"/>
      <c r="E121" s="132"/>
      <c r="F121" s="132"/>
      <c r="G121" s="132"/>
      <c r="H121" s="132"/>
    </row>
    <row r="122" spans="2:8" ht="25" customHeight="1" x14ac:dyDescent="0.35">
      <c r="B122" s="54" t="s">
        <v>0</v>
      </c>
      <c r="C122" s="132"/>
      <c r="D122" s="132"/>
      <c r="E122" s="132"/>
      <c r="F122" s="132"/>
      <c r="G122" s="132"/>
      <c r="H122" s="132"/>
    </row>
    <row r="123" spans="2:8" ht="87" customHeight="1" x14ac:dyDescent="0.35">
      <c r="B123" s="58" t="s">
        <v>92</v>
      </c>
      <c r="C123" s="144" t="s">
        <v>93</v>
      </c>
      <c r="D123" s="144"/>
      <c r="E123" s="144"/>
      <c r="F123" s="144"/>
      <c r="G123" s="144"/>
      <c r="H123" s="144"/>
    </row>
    <row r="124" spans="2:8" ht="50.15" customHeight="1" x14ac:dyDescent="0.35">
      <c r="B124" s="54" t="s">
        <v>1</v>
      </c>
      <c r="C124" s="132"/>
      <c r="D124" s="132"/>
      <c r="E124" s="132"/>
      <c r="F124" s="132"/>
      <c r="G124" s="132"/>
      <c r="H124" s="132"/>
    </row>
    <row r="125" spans="2:8" x14ac:dyDescent="0.35">
      <c r="B125" s="25"/>
      <c r="C125" s="25"/>
      <c r="D125" s="25"/>
      <c r="E125" s="25"/>
      <c r="F125" s="25"/>
      <c r="G125" s="25"/>
      <c r="H125" s="25"/>
    </row>
  </sheetData>
  <mergeCells count="76">
    <mergeCell ref="C121:H121"/>
    <mergeCell ref="C122:H122"/>
    <mergeCell ref="C123:H123"/>
    <mergeCell ref="C124:H124"/>
    <mergeCell ref="B110:B114"/>
    <mergeCell ref="C110:H114"/>
    <mergeCell ref="C117:H117"/>
    <mergeCell ref="C118:H118"/>
    <mergeCell ref="C119:H119"/>
    <mergeCell ref="C120:H120"/>
    <mergeCell ref="B104:B105"/>
    <mergeCell ref="C104:D104"/>
    <mergeCell ref="C105:D105"/>
    <mergeCell ref="B106:B107"/>
    <mergeCell ref="C106:D106"/>
    <mergeCell ref="C107:D107"/>
    <mergeCell ref="F93:G93"/>
    <mergeCell ref="H93:I93"/>
    <mergeCell ref="B100:D100"/>
    <mergeCell ref="C101:D101"/>
    <mergeCell ref="B102:B103"/>
    <mergeCell ref="C102:D102"/>
    <mergeCell ref="C103:D103"/>
    <mergeCell ref="E85:G85"/>
    <mergeCell ref="E87:G87"/>
    <mergeCell ref="B88:B89"/>
    <mergeCell ref="E88:G88"/>
    <mergeCell ref="E89:G89"/>
    <mergeCell ref="E90:G90"/>
    <mergeCell ref="E78:G78"/>
    <mergeCell ref="B79:B84"/>
    <mergeCell ref="E79:G79"/>
    <mergeCell ref="E80:G80"/>
    <mergeCell ref="E81:G81"/>
    <mergeCell ref="E82:G82"/>
    <mergeCell ref="E83:G83"/>
    <mergeCell ref="E84:G84"/>
    <mergeCell ref="E67:G67"/>
    <mergeCell ref="E68:G68"/>
    <mergeCell ref="E70:G70"/>
    <mergeCell ref="B71:B76"/>
    <mergeCell ref="E71:G71"/>
    <mergeCell ref="E72:G72"/>
    <mergeCell ref="E73:G73"/>
    <mergeCell ref="E74:G74"/>
    <mergeCell ref="E75:G75"/>
    <mergeCell ref="E76:G76"/>
    <mergeCell ref="B38:B41"/>
    <mergeCell ref="B44:B47"/>
    <mergeCell ref="B52:B56"/>
    <mergeCell ref="E61:G61"/>
    <mergeCell ref="B62:B68"/>
    <mergeCell ref="E62:G62"/>
    <mergeCell ref="E63:G63"/>
    <mergeCell ref="E64:G64"/>
    <mergeCell ref="E65:G65"/>
    <mergeCell ref="E66:G66"/>
    <mergeCell ref="A10:B10"/>
    <mergeCell ref="C10:H10"/>
    <mergeCell ref="B12:H12"/>
    <mergeCell ref="A14:H15"/>
    <mergeCell ref="B21:B25"/>
    <mergeCell ref="B28:B34"/>
    <mergeCell ref="A7:B7"/>
    <mergeCell ref="C7:H7"/>
    <mergeCell ref="A8:B8"/>
    <mergeCell ref="C8:H8"/>
    <mergeCell ref="A9:B9"/>
    <mergeCell ref="C9:H9"/>
    <mergeCell ref="A2:H2"/>
    <mergeCell ref="A4:B4"/>
    <mergeCell ref="C4:H4"/>
    <mergeCell ref="A5:B5"/>
    <mergeCell ref="C5:H5"/>
    <mergeCell ref="A6:B6"/>
    <mergeCell ref="C6:H6"/>
  </mergeCells>
  <pageMargins left="0.7" right="0.7" top="0.75" bottom="0.75" header="0.3" footer="0.3"/>
  <pageSetup paperSize="9" orientation="portrait" r:id="rId1"/>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93537-FD93-4375-A2F6-DC3B0A661D93}">
  <dimension ref="A1:R125"/>
  <sheetViews>
    <sheetView zoomScale="110" zoomScaleNormal="110" workbookViewId="0">
      <selection activeCell="E59" sqref="E59"/>
    </sheetView>
  </sheetViews>
  <sheetFormatPr baseColWidth="10" defaultRowHeight="14.5" x14ac:dyDescent="0.35"/>
  <cols>
    <col min="1" max="1" width="27.7265625" customWidth="1"/>
    <col min="2" max="2" width="25.453125" customWidth="1"/>
    <col min="3" max="3" width="61.26953125" customWidth="1"/>
    <col min="4" max="4" width="13" customWidth="1"/>
    <col min="5" max="5" width="18.1796875" customWidth="1"/>
    <col min="6" max="6" width="14.7265625" customWidth="1"/>
    <col min="7" max="7" width="15.7265625" customWidth="1"/>
    <col min="8" max="8" width="16.6328125" customWidth="1"/>
    <col min="13" max="13" width="65" customWidth="1"/>
  </cols>
  <sheetData>
    <row r="1" spans="1:8" ht="110" customHeight="1" x14ac:dyDescent="0.35"/>
    <row r="2" spans="1:8" ht="26" customHeight="1" x14ac:dyDescent="0.35">
      <c r="A2" s="150" t="s">
        <v>108</v>
      </c>
      <c r="B2" s="150"/>
      <c r="C2" s="150"/>
      <c r="D2" s="150"/>
      <c r="E2" s="150"/>
      <c r="F2" s="150"/>
      <c r="G2" s="150"/>
      <c r="H2" s="150"/>
    </row>
    <row r="3" spans="1:8" x14ac:dyDescent="0.35">
      <c r="A3" s="25"/>
      <c r="B3" s="26"/>
      <c r="C3" s="27"/>
      <c r="D3" s="27"/>
      <c r="E3" s="27"/>
      <c r="F3" s="25"/>
      <c r="G3" s="25"/>
      <c r="H3" s="25"/>
    </row>
    <row r="4" spans="1:8" x14ac:dyDescent="0.35">
      <c r="A4" s="152" t="s">
        <v>6</v>
      </c>
      <c r="B4" s="153"/>
      <c r="C4" s="151"/>
      <c r="D4" s="151"/>
      <c r="E4" s="151"/>
      <c r="F4" s="151"/>
      <c r="G4" s="151"/>
      <c r="H4" s="151"/>
    </row>
    <row r="5" spans="1:8" x14ac:dyDescent="0.35">
      <c r="A5" s="152" t="s">
        <v>7</v>
      </c>
      <c r="B5" s="153"/>
      <c r="C5" s="151"/>
      <c r="D5" s="151"/>
      <c r="E5" s="151"/>
      <c r="F5" s="151"/>
      <c r="G5" s="151"/>
      <c r="H5" s="151"/>
    </row>
    <row r="6" spans="1:8" x14ac:dyDescent="0.35">
      <c r="A6" s="152" t="s">
        <v>2</v>
      </c>
      <c r="B6" s="153"/>
      <c r="C6" s="151"/>
      <c r="D6" s="151"/>
      <c r="E6" s="151"/>
      <c r="F6" s="151"/>
      <c r="G6" s="151"/>
      <c r="H6" s="151"/>
    </row>
    <row r="7" spans="1:8" x14ac:dyDescent="0.35">
      <c r="A7" s="152" t="s">
        <v>8</v>
      </c>
      <c r="B7" s="153"/>
      <c r="C7" s="151"/>
      <c r="D7" s="151"/>
      <c r="E7" s="151"/>
      <c r="F7" s="151"/>
      <c r="G7" s="151"/>
      <c r="H7" s="151"/>
    </row>
    <row r="8" spans="1:8" x14ac:dyDescent="0.35">
      <c r="A8" s="152" t="s">
        <v>9</v>
      </c>
      <c r="B8" s="153"/>
      <c r="C8" s="151"/>
      <c r="D8" s="151"/>
      <c r="E8" s="151"/>
      <c r="F8" s="151"/>
      <c r="G8" s="151"/>
      <c r="H8" s="151"/>
    </row>
    <row r="9" spans="1:8" ht="30.75" customHeight="1" x14ac:dyDescent="0.35">
      <c r="A9" s="154" t="s">
        <v>10</v>
      </c>
      <c r="B9" s="155"/>
      <c r="C9" s="151"/>
      <c r="D9" s="151"/>
      <c r="E9" s="151"/>
      <c r="F9" s="151"/>
      <c r="G9" s="151"/>
      <c r="H9" s="151"/>
    </row>
    <row r="10" spans="1:8" ht="19" customHeight="1" x14ac:dyDescent="0.35">
      <c r="A10" s="152" t="s">
        <v>11</v>
      </c>
      <c r="B10" s="153"/>
      <c r="C10" s="151"/>
      <c r="D10" s="151"/>
      <c r="E10" s="151"/>
      <c r="F10" s="151"/>
      <c r="G10" s="151"/>
      <c r="H10" s="151"/>
    </row>
    <row r="11" spans="1:8" x14ac:dyDescent="0.35">
      <c r="A11" s="25"/>
      <c r="B11" s="26"/>
      <c r="C11" s="27"/>
      <c r="D11" s="27"/>
      <c r="E11" s="27"/>
      <c r="F11" s="25"/>
      <c r="G11" s="25"/>
      <c r="H11" s="25"/>
    </row>
    <row r="12" spans="1:8" ht="90" customHeight="1" x14ac:dyDescent="0.35">
      <c r="A12" s="28"/>
      <c r="B12" s="156" t="s">
        <v>12</v>
      </c>
      <c r="C12" s="156"/>
      <c r="D12" s="156"/>
      <c r="E12" s="156"/>
      <c r="F12" s="156"/>
      <c r="G12" s="156"/>
      <c r="H12" s="156"/>
    </row>
    <row r="13" spans="1:8" ht="29.25" customHeight="1" x14ac:dyDescent="0.35">
      <c r="A13" s="28"/>
      <c r="B13" s="29"/>
      <c r="C13" s="29"/>
      <c r="D13" s="29"/>
      <c r="E13" s="29"/>
      <c r="F13" s="29"/>
      <c r="G13" s="29"/>
      <c r="H13" s="25"/>
    </row>
    <row r="14" spans="1:8" ht="31.5" customHeight="1" x14ac:dyDescent="0.35">
      <c r="A14" s="177" t="s">
        <v>13</v>
      </c>
      <c r="B14" s="177"/>
      <c r="C14" s="177"/>
      <c r="D14" s="177"/>
      <c r="E14" s="177"/>
      <c r="F14" s="177"/>
      <c r="G14" s="177"/>
      <c r="H14" s="177"/>
    </row>
    <row r="15" spans="1:8" ht="177.65" customHeight="1" x14ac:dyDescent="0.35">
      <c r="A15" s="177"/>
      <c r="B15" s="177"/>
      <c r="C15" s="177"/>
      <c r="D15" s="177"/>
      <c r="E15" s="177"/>
      <c r="F15" s="177"/>
      <c r="G15" s="177"/>
      <c r="H15" s="177"/>
    </row>
    <row r="16" spans="1:8" x14ac:dyDescent="0.35">
      <c r="C16" s="1"/>
      <c r="D16" s="2"/>
      <c r="E16" s="2"/>
      <c r="F16" s="2"/>
    </row>
    <row r="17" spans="1:8" x14ac:dyDescent="0.35">
      <c r="C17" s="1"/>
      <c r="D17" s="2"/>
      <c r="E17" s="2"/>
      <c r="F17" s="2"/>
    </row>
    <row r="18" spans="1:8" ht="26" x14ac:dyDescent="0.6">
      <c r="B18" s="10" t="s">
        <v>14</v>
      </c>
      <c r="C18" s="4"/>
      <c r="D18" s="6"/>
      <c r="E18" s="6"/>
      <c r="F18" s="6"/>
      <c r="G18" s="3"/>
      <c r="H18" s="3"/>
    </row>
    <row r="19" spans="1:8" ht="26.5" thickBot="1" x14ac:dyDescent="0.65">
      <c r="B19" s="3"/>
      <c r="C19" s="4"/>
      <c r="D19" s="6"/>
      <c r="E19" s="6"/>
      <c r="F19" s="6"/>
      <c r="G19" s="3"/>
      <c r="H19" s="3"/>
    </row>
    <row r="20" spans="1:8" ht="69" customHeight="1" x14ac:dyDescent="0.35">
      <c r="A20" s="2"/>
      <c r="B20" s="12" t="s">
        <v>15</v>
      </c>
      <c r="C20" s="13" t="s">
        <v>16</v>
      </c>
      <c r="D20" s="14" t="s">
        <v>21</v>
      </c>
      <c r="E20" s="15" t="s">
        <v>17</v>
      </c>
      <c r="F20" s="14" t="s">
        <v>18</v>
      </c>
      <c r="G20" s="15" t="s">
        <v>19</v>
      </c>
      <c r="H20" s="16" t="s">
        <v>20</v>
      </c>
    </row>
    <row r="21" spans="1:8" ht="135" customHeight="1" x14ac:dyDescent="0.35">
      <c r="B21" s="167" t="s">
        <v>23</v>
      </c>
      <c r="C21" s="87" t="s">
        <v>22</v>
      </c>
      <c r="D21" s="88"/>
      <c r="E21" s="88">
        <v>2</v>
      </c>
      <c r="F21" s="88">
        <f>Tableau33642103438[[#This Row],[Weighting]]*Tableau33642103438[[#This Row],[Score (from 1 to 4)]]</f>
        <v>0</v>
      </c>
      <c r="G21" s="89"/>
      <c r="H21" s="90"/>
    </row>
    <row r="22" spans="1:8" ht="58.5" customHeight="1" x14ac:dyDescent="0.35">
      <c r="B22" s="149"/>
      <c r="C22" s="17" t="s">
        <v>24</v>
      </c>
      <c r="D22" s="18"/>
      <c r="E22" s="18">
        <v>2</v>
      </c>
      <c r="F22" s="18">
        <f>Tableau33642103438[[#This Row],[Weighting]]*Tableau33642103438[[#This Row],[Score (from 1 to 4)]]</f>
        <v>0</v>
      </c>
      <c r="G22" s="19"/>
      <c r="H22" s="20"/>
    </row>
    <row r="23" spans="1:8" ht="47.5" customHeight="1" x14ac:dyDescent="0.35">
      <c r="B23" s="149"/>
      <c r="C23" s="21" t="s">
        <v>25</v>
      </c>
      <c r="D23" s="22"/>
      <c r="E23" s="22">
        <v>2</v>
      </c>
      <c r="F23" s="22">
        <f>Tableau33642103438[[#This Row],[Weighting]]*Tableau33642103438[[#This Row],[Score (from 1 to 4)]]</f>
        <v>0</v>
      </c>
      <c r="G23" s="23"/>
      <c r="H23" s="24"/>
    </row>
    <row r="24" spans="1:8" ht="42" customHeight="1" x14ac:dyDescent="0.35">
      <c r="B24" s="149"/>
      <c r="C24" s="60" t="s">
        <v>26</v>
      </c>
      <c r="D24" s="61"/>
      <c r="E24" s="53">
        <v>2</v>
      </c>
      <c r="F24" s="53">
        <f>Tableau33642103438[[#This Row],[Weighting]]*Tableau33642103438[[#This Row],[Score (from 1 to 4)]]</f>
        <v>0</v>
      </c>
      <c r="G24" s="85"/>
      <c r="H24" s="86"/>
    </row>
    <row r="25" spans="1:8" ht="52" customHeight="1" x14ac:dyDescent="0.35">
      <c r="B25" s="149"/>
      <c r="C25" s="98" t="s">
        <v>4</v>
      </c>
      <c r="D25" s="22"/>
      <c r="E25" s="22"/>
      <c r="F25" s="92">
        <f>SUM(Tableau33642103438[Weighted Score])</f>
        <v>0</v>
      </c>
      <c r="G25" s="23"/>
      <c r="H25" s="23"/>
    </row>
    <row r="26" spans="1:8" ht="37" customHeight="1" thickBot="1" x14ac:dyDescent="0.65">
      <c r="B26" s="3"/>
      <c r="C26" s="4"/>
      <c r="D26" s="6"/>
      <c r="E26" s="6"/>
      <c r="F26" s="6"/>
      <c r="G26" s="3"/>
      <c r="H26" s="3"/>
    </row>
    <row r="27" spans="1:8" ht="74.5" customHeight="1" thickBot="1" x14ac:dyDescent="0.4">
      <c r="B27" s="12" t="s">
        <v>15</v>
      </c>
      <c r="C27" s="13" t="s">
        <v>16</v>
      </c>
      <c r="D27" s="14" t="s">
        <v>21</v>
      </c>
      <c r="E27" s="15" t="s">
        <v>17</v>
      </c>
      <c r="F27" s="14" t="s">
        <v>18</v>
      </c>
      <c r="G27" s="15" t="s">
        <v>19</v>
      </c>
      <c r="H27" s="16" t="s">
        <v>20</v>
      </c>
    </row>
    <row r="28" spans="1:8" ht="58" x14ac:dyDescent="0.35">
      <c r="B28" s="163" t="s">
        <v>27</v>
      </c>
      <c r="C28" s="49" t="s">
        <v>28</v>
      </c>
      <c r="D28" s="92"/>
      <c r="E28" s="92">
        <v>3</v>
      </c>
      <c r="F28" s="92">
        <f>Tableau34253113539[[#This Row],[Weighting]]*Tableau34253113539[[#This Row],[Score (from 1 to 4)]]</f>
        <v>0</v>
      </c>
      <c r="G28" s="93"/>
      <c r="H28" s="93"/>
    </row>
    <row r="29" spans="1:8" ht="72.5" x14ac:dyDescent="0.35">
      <c r="B29" s="164"/>
      <c r="C29" s="17" t="s">
        <v>29</v>
      </c>
      <c r="D29" s="61"/>
      <c r="E29" s="61">
        <v>1</v>
      </c>
      <c r="F29" s="61">
        <f>Tableau34253113539[[#This Row],[Weighting]]*Tableau34253113539[[#This Row],[Score (from 1 to 4)]]</f>
        <v>0</v>
      </c>
      <c r="G29" s="94"/>
      <c r="H29" s="94"/>
    </row>
    <row r="30" spans="1:8" ht="43.5" x14ac:dyDescent="0.35">
      <c r="B30" s="164"/>
      <c r="C30" s="21" t="s">
        <v>30</v>
      </c>
      <c r="D30" s="92"/>
      <c r="E30" s="92">
        <v>2</v>
      </c>
      <c r="F30" s="92">
        <f>Tableau34253113539[[#This Row],[Weighting]]*Tableau34253113539[[#This Row],[Score (from 1 to 4)]]</f>
        <v>0</v>
      </c>
      <c r="G30" s="93"/>
      <c r="H30" s="93"/>
    </row>
    <row r="31" spans="1:8" ht="43.5" x14ac:dyDescent="0.35">
      <c r="B31" s="165"/>
      <c r="C31" s="95" t="s">
        <v>31</v>
      </c>
      <c r="D31" s="61"/>
      <c r="E31" s="61">
        <v>2</v>
      </c>
      <c r="F31" s="61">
        <f>Tableau34253113539[[#This Row],[Weighting]]*Tableau34253113539[[#This Row],[Score (from 1 to 4)]]</f>
        <v>0</v>
      </c>
      <c r="G31" s="94"/>
      <c r="H31" s="94"/>
    </row>
    <row r="32" spans="1:8" ht="79.5" customHeight="1" x14ac:dyDescent="0.35">
      <c r="B32" s="165"/>
      <c r="C32" s="21" t="s">
        <v>32</v>
      </c>
      <c r="D32" s="92"/>
      <c r="E32" s="92">
        <v>3</v>
      </c>
      <c r="F32" s="96">
        <f>SUM(F26:F31)</f>
        <v>0</v>
      </c>
      <c r="G32" s="93"/>
      <c r="H32" s="93"/>
    </row>
    <row r="33" spans="2:18" ht="63" customHeight="1" x14ac:dyDescent="0.35">
      <c r="B33" s="165"/>
      <c r="C33" s="91" t="s">
        <v>33</v>
      </c>
      <c r="D33" s="61"/>
      <c r="E33" s="61">
        <v>3</v>
      </c>
      <c r="F33" s="61">
        <f>Tableau34253113539[[#This Row],[Weighting]]*Tableau34253113539[[#This Row],[Score (from 1 to 4)]]</f>
        <v>0</v>
      </c>
      <c r="G33" s="94"/>
      <c r="H33" s="94"/>
    </row>
    <row r="34" spans="2:18" ht="27" customHeight="1" thickBot="1" x14ac:dyDescent="0.4">
      <c r="B34" s="166"/>
      <c r="C34" s="97" t="s">
        <v>5</v>
      </c>
      <c r="D34" s="50"/>
      <c r="E34" s="50"/>
      <c r="F34" s="50">
        <f t="shared" ref="F34" si="0">SUM(F28:F33)</f>
        <v>0</v>
      </c>
      <c r="G34" s="51"/>
      <c r="H34" s="52"/>
    </row>
    <row r="35" spans="2:18" x14ac:dyDescent="0.35">
      <c r="C35" s="5"/>
      <c r="D35" s="2"/>
      <c r="E35" s="2"/>
      <c r="F35" s="2"/>
    </row>
    <row r="36" spans="2:18" ht="16" thickBot="1" x14ac:dyDescent="0.4">
      <c r="F36" s="11"/>
    </row>
    <row r="37" spans="2:18" ht="31" x14ac:dyDescent="0.35">
      <c r="B37" s="12" t="s">
        <v>15</v>
      </c>
      <c r="C37" s="13" t="s">
        <v>16</v>
      </c>
      <c r="D37" s="14" t="s">
        <v>21</v>
      </c>
      <c r="E37" s="15" t="s">
        <v>17</v>
      </c>
      <c r="F37" s="14" t="s">
        <v>18</v>
      </c>
      <c r="G37" s="15" t="s">
        <v>19</v>
      </c>
      <c r="H37" s="16" t="s">
        <v>20</v>
      </c>
    </row>
    <row r="38" spans="2:18" ht="58" x14ac:dyDescent="0.35">
      <c r="B38" s="149" t="s">
        <v>34</v>
      </c>
      <c r="C38" s="21" t="s">
        <v>35</v>
      </c>
      <c r="D38" s="22"/>
      <c r="E38" s="22">
        <v>1</v>
      </c>
      <c r="F38" s="22">
        <f>Tableau338279133741[[#This Row],[Score (from 1 to 4)]]*Tableau338279133741[[#This Row],[Weighting]]</f>
        <v>0</v>
      </c>
      <c r="G38" s="23"/>
      <c r="H38" s="23"/>
    </row>
    <row r="39" spans="2:18" ht="43.5" x14ac:dyDescent="0.35">
      <c r="B39" s="149"/>
      <c r="C39" s="17" t="s">
        <v>36</v>
      </c>
      <c r="D39" s="18"/>
      <c r="E39" s="18">
        <v>2</v>
      </c>
      <c r="F39" s="18">
        <f>Tableau338279133741[[#This Row],[Score (from 1 to 4)]]*Tableau338279133741[[#This Row],[Weighting]]</f>
        <v>0</v>
      </c>
      <c r="G39" s="19"/>
      <c r="H39" s="19"/>
    </row>
    <row r="40" spans="2:18" ht="64.5" customHeight="1" x14ac:dyDescent="0.35">
      <c r="B40" s="149"/>
      <c r="C40" s="21" t="s">
        <v>37</v>
      </c>
      <c r="D40" s="22"/>
      <c r="E40" s="22">
        <v>2</v>
      </c>
      <c r="F40" s="22">
        <f>Tableau338279133741[[#This Row],[Score (from 1 to 4)]]*Tableau338279133741[[#This Row],[Weighting]]</f>
        <v>0</v>
      </c>
      <c r="G40" s="23"/>
      <c r="H40" s="23"/>
    </row>
    <row r="41" spans="2:18" x14ac:dyDescent="0.35">
      <c r="B41" s="149"/>
      <c r="C41" s="130" t="s">
        <v>5</v>
      </c>
      <c r="D41" s="18"/>
      <c r="E41" s="18"/>
      <c r="F41" s="61">
        <f>SUM(F38:F40)</f>
        <v>0</v>
      </c>
      <c r="G41" s="19"/>
      <c r="H41" s="19"/>
    </row>
    <row r="42" spans="2:18" ht="74.150000000000006" customHeight="1" thickBot="1" x14ac:dyDescent="0.4">
      <c r="C42" s="2"/>
      <c r="D42" s="2"/>
      <c r="E42" s="2"/>
      <c r="F42" s="9"/>
      <c r="G42" s="8"/>
      <c r="H42" s="7"/>
    </row>
    <row r="43" spans="2:18" ht="54.5" customHeight="1" x14ac:dyDescent="0.35">
      <c r="B43" s="12" t="s">
        <v>15</v>
      </c>
      <c r="C43" s="13" t="s">
        <v>16</v>
      </c>
      <c r="D43" s="14" t="s">
        <v>21</v>
      </c>
      <c r="E43" s="15" t="s">
        <v>17</v>
      </c>
      <c r="F43" s="14" t="s">
        <v>18</v>
      </c>
      <c r="G43" s="15" t="s">
        <v>19</v>
      </c>
      <c r="H43" s="16" t="s">
        <v>20</v>
      </c>
    </row>
    <row r="44" spans="2:18" ht="29" x14ac:dyDescent="0.35">
      <c r="B44" s="149" t="s">
        <v>38</v>
      </c>
      <c r="C44" s="21" t="s">
        <v>39</v>
      </c>
      <c r="D44" s="22"/>
      <c r="E44" s="22">
        <v>1</v>
      </c>
      <c r="F44" s="22">
        <f>Tableau33868123640[[#This Row],[Score (from 1 to 4)]]*Tableau33868123640[[#This Row],[Weighting]]</f>
        <v>0</v>
      </c>
      <c r="G44" s="23"/>
      <c r="H44" s="23"/>
    </row>
    <row r="45" spans="2:18" ht="101.5" x14ac:dyDescent="0.35">
      <c r="B45" s="149"/>
      <c r="C45" s="17" t="s">
        <v>40</v>
      </c>
      <c r="D45" s="18"/>
      <c r="E45" s="61">
        <v>3</v>
      </c>
      <c r="F45" s="18">
        <f>Tableau33868123640[[#This Row],[Score (from 1 to 4)]]*Tableau33868123640[[#This Row],[Weighting]]</f>
        <v>0</v>
      </c>
      <c r="G45" s="19"/>
      <c r="H45" s="19"/>
    </row>
    <row r="46" spans="2:18" ht="43.5" x14ac:dyDescent="0.35">
      <c r="B46" s="149"/>
      <c r="C46" s="21" t="s">
        <v>41</v>
      </c>
      <c r="D46" s="22"/>
      <c r="E46" s="22">
        <v>2</v>
      </c>
      <c r="F46" s="22">
        <f>Tableau33868123640[[#This Row],[Score (from 1 to 4)]]*Tableau33868123640[[#This Row],[Weighting]]</f>
        <v>0</v>
      </c>
      <c r="G46" s="23"/>
      <c r="H46" s="23"/>
    </row>
    <row r="47" spans="2:18" ht="15.5" x14ac:dyDescent="0.35">
      <c r="B47" s="149"/>
      <c r="C47" s="17" t="s">
        <v>5</v>
      </c>
      <c r="D47" s="61"/>
      <c r="E47" s="61"/>
      <c r="F47" s="99">
        <f>SUM(Tableau33868123640[Weighted Score])</f>
        <v>0</v>
      </c>
      <c r="G47" s="100"/>
      <c r="H47" s="101"/>
    </row>
    <row r="48" spans="2:18" x14ac:dyDescent="0.35">
      <c r="C48" s="5"/>
      <c r="D48" s="2"/>
      <c r="E48" s="2"/>
      <c r="F48" s="2"/>
      <c r="L48" s="47"/>
      <c r="M48" s="48"/>
      <c r="N48" s="27"/>
      <c r="O48" s="27"/>
      <c r="P48" s="27"/>
      <c r="Q48" s="25"/>
      <c r="R48" s="25"/>
    </row>
    <row r="50" spans="2:8" ht="26" x14ac:dyDescent="0.6">
      <c r="B50" s="62" t="s">
        <v>43</v>
      </c>
      <c r="C50" s="62"/>
    </row>
    <row r="51" spans="2:8" ht="15" thickBot="1" x14ac:dyDescent="0.4"/>
    <row r="52" spans="2:8" ht="31.5" thickBot="1" x14ac:dyDescent="0.4">
      <c r="B52" s="157" t="s">
        <v>157</v>
      </c>
      <c r="C52" s="179" t="s">
        <v>16</v>
      </c>
      <c r="D52" s="180" t="s">
        <v>21</v>
      </c>
      <c r="E52" s="181" t="s">
        <v>17</v>
      </c>
      <c r="F52" s="180" t="s">
        <v>18</v>
      </c>
      <c r="G52" s="181" t="s">
        <v>19</v>
      </c>
      <c r="H52" s="182" t="s">
        <v>20</v>
      </c>
    </row>
    <row r="53" spans="2:8" ht="56.5" thickTop="1" x14ac:dyDescent="0.35">
      <c r="B53" s="158"/>
      <c r="C53" s="102" t="s">
        <v>158</v>
      </c>
      <c r="D53" s="84"/>
      <c r="E53" s="103">
        <v>3</v>
      </c>
      <c r="F53" s="103">
        <f>D53*E53</f>
        <v>0</v>
      </c>
      <c r="G53" s="19"/>
      <c r="H53" s="20"/>
    </row>
    <row r="54" spans="2:8" x14ac:dyDescent="0.35">
      <c r="B54" s="158"/>
      <c r="C54" s="104" t="s">
        <v>159</v>
      </c>
      <c r="D54" s="83"/>
      <c r="E54" s="105">
        <v>1</v>
      </c>
      <c r="F54" s="105">
        <f>D54*E54</f>
        <v>0</v>
      </c>
      <c r="G54" s="23"/>
      <c r="H54" s="24"/>
    </row>
    <row r="55" spans="2:8" x14ac:dyDescent="0.35">
      <c r="B55" s="158"/>
      <c r="C55" s="186" t="s">
        <v>160</v>
      </c>
      <c r="D55" s="84"/>
      <c r="E55" s="103">
        <v>1</v>
      </c>
      <c r="F55" s="103">
        <f>D55*E55</f>
        <v>0</v>
      </c>
      <c r="G55" s="19"/>
      <c r="H55" s="20"/>
    </row>
    <row r="56" spans="2:8" ht="25" customHeight="1" thickBot="1" x14ac:dyDescent="0.4">
      <c r="B56" s="159"/>
      <c r="C56" s="127" t="s">
        <v>5</v>
      </c>
      <c r="D56" s="128"/>
      <c r="E56" s="128"/>
      <c r="F56" s="131">
        <f>SUM(F53:F55)</f>
        <v>0</v>
      </c>
      <c r="G56" s="128"/>
      <c r="H56" s="129"/>
    </row>
    <row r="59" spans="2:8" ht="26" x14ac:dyDescent="0.6">
      <c r="B59" s="10" t="s">
        <v>45</v>
      </c>
    </row>
    <row r="60" spans="2:8" ht="15" thickBot="1" x14ac:dyDescent="0.4"/>
    <row r="61" spans="2:8" ht="31.5" thickBot="1" x14ac:dyDescent="0.4">
      <c r="B61" s="12"/>
      <c r="C61" s="119" t="s">
        <v>46</v>
      </c>
      <c r="D61" s="64" t="s">
        <v>47</v>
      </c>
      <c r="E61" s="172" t="s">
        <v>19</v>
      </c>
      <c r="F61" s="172"/>
      <c r="G61" s="172"/>
      <c r="H61" s="178" t="s">
        <v>20</v>
      </c>
    </row>
    <row r="62" spans="2:8" ht="56.5" customHeight="1" thickTop="1" x14ac:dyDescent="0.35">
      <c r="B62" s="169" t="s">
        <v>48</v>
      </c>
      <c r="C62" s="31" t="s">
        <v>49</v>
      </c>
      <c r="D62" s="32">
        <v>0</v>
      </c>
      <c r="E62" s="140"/>
      <c r="F62" s="140"/>
      <c r="G62" s="140"/>
      <c r="H62" s="34"/>
    </row>
    <row r="63" spans="2:8" ht="28" x14ac:dyDescent="0.35">
      <c r="B63" s="169"/>
      <c r="C63" s="35" t="s">
        <v>50</v>
      </c>
      <c r="D63" s="36"/>
      <c r="E63" s="139"/>
      <c r="F63" s="139"/>
      <c r="G63" s="139"/>
      <c r="H63" s="38"/>
    </row>
    <row r="64" spans="2:8" ht="28" x14ac:dyDescent="0.35">
      <c r="B64" s="169"/>
      <c r="C64" s="31" t="s">
        <v>51</v>
      </c>
      <c r="D64" s="32"/>
      <c r="E64" s="140"/>
      <c r="F64" s="140"/>
      <c r="G64" s="140"/>
      <c r="H64" s="34"/>
    </row>
    <row r="65" spans="2:8" ht="126" x14ac:dyDescent="0.35">
      <c r="B65" s="169"/>
      <c r="C65" s="35" t="s">
        <v>52</v>
      </c>
      <c r="D65" s="36"/>
      <c r="E65" s="139"/>
      <c r="F65" s="139"/>
      <c r="G65" s="139"/>
      <c r="H65" s="38"/>
    </row>
    <row r="66" spans="2:8" ht="87" customHeight="1" x14ac:dyDescent="0.35">
      <c r="B66" s="169"/>
      <c r="C66" s="31" t="s">
        <v>53</v>
      </c>
      <c r="D66" s="111"/>
      <c r="E66" s="162"/>
      <c r="F66" s="162"/>
      <c r="G66" s="162"/>
      <c r="H66" s="125"/>
    </row>
    <row r="67" spans="2:8" ht="32" customHeight="1" x14ac:dyDescent="0.35">
      <c r="B67" s="169"/>
      <c r="C67" s="35" t="s">
        <v>54</v>
      </c>
      <c r="D67" s="36"/>
      <c r="E67" s="139"/>
      <c r="F67" s="139"/>
      <c r="G67" s="139"/>
      <c r="H67" s="38"/>
    </row>
    <row r="68" spans="2:8" ht="15" thickBot="1" x14ac:dyDescent="0.4">
      <c r="B68" s="170"/>
      <c r="C68" s="126" t="s">
        <v>5</v>
      </c>
      <c r="D68" s="42">
        <f>SUM(D62:D67)</f>
        <v>0</v>
      </c>
      <c r="E68" s="173"/>
      <c r="F68" s="174"/>
      <c r="G68" s="175"/>
      <c r="H68" s="46"/>
    </row>
    <row r="69" spans="2:8" ht="26.5" thickBot="1" x14ac:dyDescent="0.65">
      <c r="B69" s="10"/>
      <c r="C69" s="39"/>
      <c r="D69" s="40"/>
      <c r="E69" s="41"/>
      <c r="H69" s="41"/>
    </row>
    <row r="70" spans="2:8" ht="35.5" customHeight="1" thickBot="1" x14ac:dyDescent="0.4">
      <c r="B70" s="12"/>
      <c r="C70" s="119" t="s">
        <v>46</v>
      </c>
      <c r="D70" s="64" t="s">
        <v>47</v>
      </c>
      <c r="E70" s="172" t="s">
        <v>19</v>
      </c>
      <c r="F70" s="172"/>
      <c r="G70" s="172"/>
      <c r="H70" s="178" t="s">
        <v>20</v>
      </c>
    </row>
    <row r="71" spans="2:8" ht="88.5" customHeight="1" thickTop="1" x14ac:dyDescent="0.35">
      <c r="B71" s="149" t="s">
        <v>55</v>
      </c>
      <c r="C71" s="31" t="s">
        <v>56</v>
      </c>
      <c r="D71" s="32">
        <v>0</v>
      </c>
      <c r="E71" s="140"/>
      <c r="F71" s="140"/>
      <c r="G71" s="140"/>
      <c r="H71" s="33"/>
    </row>
    <row r="72" spans="2:8" ht="28" x14ac:dyDescent="0.35">
      <c r="B72" s="149"/>
      <c r="C72" s="35" t="s">
        <v>57</v>
      </c>
      <c r="D72" s="36"/>
      <c r="E72" s="139"/>
      <c r="F72" s="139"/>
      <c r="G72" s="139"/>
      <c r="H72" s="37"/>
    </row>
    <row r="73" spans="2:8" ht="74.5" customHeight="1" x14ac:dyDescent="0.35">
      <c r="B73" s="149"/>
      <c r="C73" s="31" t="s">
        <v>58</v>
      </c>
      <c r="D73" s="32"/>
      <c r="E73" s="140"/>
      <c r="F73" s="140"/>
      <c r="G73" s="140"/>
      <c r="H73" s="33"/>
    </row>
    <row r="74" spans="2:8" ht="28" x14ac:dyDescent="0.35">
      <c r="B74" s="149"/>
      <c r="C74" s="35" t="s">
        <v>59</v>
      </c>
      <c r="D74" s="36"/>
      <c r="E74" s="139"/>
      <c r="F74" s="139"/>
      <c r="G74" s="139"/>
      <c r="H74" s="37"/>
    </row>
    <row r="75" spans="2:8" x14ac:dyDescent="0.35">
      <c r="B75" s="149"/>
      <c r="C75" s="31" t="s">
        <v>60</v>
      </c>
      <c r="D75" s="32"/>
      <c r="E75" s="140"/>
      <c r="F75" s="140"/>
      <c r="G75" s="140"/>
      <c r="H75" s="33"/>
    </row>
    <row r="76" spans="2:8" ht="26.15" customHeight="1" x14ac:dyDescent="0.35">
      <c r="B76" s="149"/>
      <c r="C76" s="112" t="s">
        <v>5</v>
      </c>
      <c r="D76" s="113">
        <f>SUM(D71:D75)</f>
        <v>0</v>
      </c>
      <c r="E76" s="148"/>
      <c r="F76" s="148"/>
      <c r="G76" s="148"/>
      <c r="H76" s="114"/>
    </row>
    <row r="77" spans="2:8" ht="15" thickBot="1" x14ac:dyDescent="0.4">
      <c r="B77" s="63"/>
      <c r="C77" s="65"/>
      <c r="D77" s="66"/>
      <c r="E77" s="67"/>
      <c r="F77" s="68"/>
      <c r="G77" s="68"/>
      <c r="H77" s="67"/>
    </row>
    <row r="78" spans="2:8" ht="49.5" customHeight="1" thickBot="1" x14ac:dyDescent="0.4">
      <c r="B78" s="44"/>
      <c r="C78" s="119" t="s">
        <v>46</v>
      </c>
      <c r="D78" s="64" t="s">
        <v>47</v>
      </c>
      <c r="E78" s="172" t="s">
        <v>19</v>
      </c>
      <c r="F78" s="172"/>
      <c r="G78" s="172"/>
      <c r="H78" s="178" t="s">
        <v>20</v>
      </c>
    </row>
    <row r="79" spans="2:8" ht="28.5" thickTop="1" x14ac:dyDescent="0.35">
      <c r="B79" s="168" t="s">
        <v>61</v>
      </c>
      <c r="C79" s="35" t="s">
        <v>62</v>
      </c>
      <c r="D79" s="36"/>
      <c r="E79" s="139"/>
      <c r="F79" s="139"/>
      <c r="G79" s="139"/>
      <c r="H79" s="38"/>
    </row>
    <row r="80" spans="2:8" ht="56" x14ac:dyDescent="0.35">
      <c r="B80" s="169"/>
      <c r="C80" s="31" t="s">
        <v>63</v>
      </c>
      <c r="D80" s="32"/>
      <c r="E80" s="140"/>
      <c r="F80" s="140"/>
      <c r="G80" s="140"/>
      <c r="H80" s="34"/>
    </row>
    <row r="81" spans="1:10" ht="46.5" customHeight="1" x14ac:dyDescent="0.35">
      <c r="B81" s="169"/>
      <c r="C81" s="35" t="s">
        <v>64</v>
      </c>
      <c r="D81" s="36"/>
      <c r="E81" s="139"/>
      <c r="F81" s="139"/>
      <c r="G81" s="139"/>
      <c r="H81" s="38"/>
    </row>
    <row r="82" spans="1:10" ht="31" customHeight="1" x14ac:dyDescent="0.35">
      <c r="B82" s="169"/>
      <c r="C82" s="31" t="s">
        <v>65</v>
      </c>
      <c r="D82" s="32"/>
      <c r="E82" s="140"/>
      <c r="F82" s="140"/>
      <c r="G82" s="140"/>
      <c r="H82" s="34"/>
    </row>
    <row r="83" spans="1:10" ht="43" customHeight="1" x14ac:dyDescent="0.35">
      <c r="B83" s="169"/>
      <c r="C83" s="35" t="s">
        <v>66</v>
      </c>
      <c r="D83" s="36"/>
      <c r="E83" s="139"/>
      <c r="F83" s="139"/>
      <c r="G83" s="139"/>
      <c r="H83" s="38"/>
    </row>
    <row r="84" spans="1:10" ht="103" customHeight="1" thickBot="1" x14ac:dyDescent="0.4">
      <c r="B84" s="170"/>
      <c r="C84" s="43" t="s">
        <v>67</v>
      </c>
      <c r="D84" s="42"/>
      <c r="E84" s="176"/>
      <c r="F84" s="176"/>
      <c r="G84" s="176"/>
      <c r="H84" s="46"/>
    </row>
    <row r="85" spans="1:10" x14ac:dyDescent="0.35">
      <c r="B85" s="63"/>
      <c r="C85" s="122" t="s">
        <v>5</v>
      </c>
      <c r="D85" s="123">
        <f>SUM(D79:D84)</f>
        <v>0</v>
      </c>
      <c r="E85" s="171"/>
      <c r="F85" s="171"/>
      <c r="G85" s="171"/>
      <c r="H85" s="124"/>
    </row>
    <row r="86" spans="1:10" ht="15" thickBot="1" x14ac:dyDescent="0.4">
      <c r="B86" s="47"/>
      <c r="C86" s="48"/>
      <c r="D86" s="27"/>
      <c r="E86" s="25"/>
      <c r="H86" s="25"/>
    </row>
    <row r="87" spans="1:10" ht="48" customHeight="1" thickBot="1" x14ac:dyDescent="0.4">
      <c r="B87" s="44"/>
      <c r="C87" s="119" t="s">
        <v>46</v>
      </c>
      <c r="D87" s="64" t="s">
        <v>47</v>
      </c>
      <c r="E87" s="172" t="s">
        <v>19</v>
      </c>
      <c r="F87" s="172"/>
      <c r="G87" s="172"/>
      <c r="H87" s="178" t="s">
        <v>20</v>
      </c>
    </row>
    <row r="88" spans="1:10" ht="83.15" customHeight="1" thickTop="1" x14ac:dyDescent="0.35">
      <c r="B88" s="160" t="s">
        <v>68</v>
      </c>
      <c r="C88" s="45" t="s">
        <v>69</v>
      </c>
      <c r="D88" s="115"/>
      <c r="E88" s="143"/>
      <c r="F88" s="143"/>
      <c r="G88" s="143"/>
      <c r="H88" s="116"/>
    </row>
    <row r="89" spans="1:10" ht="90.65" customHeight="1" thickBot="1" x14ac:dyDescent="0.4">
      <c r="B89" s="161"/>
      <c r="C89" s="43" t="s">
        <v>70</v>
      </c>
      <c r="D89" s="117"/>
      <c r="E89" s="142"/>
      <c r="F89" s="142"/>
      <c r="G89" s="142"/>
      <c r="H89" s="118"/>
    </row>
    <row r="90" spans="1:10" x14ac:dyDescent="0.35">
      <c r="C90" s="35" t="s">
        <v>5</v>
      </c>
      <c r="D90" s="36">
        <f>D88+D89</f>
        <v>0</v>
      </c>
      <c r="E90" s="139"/>
      <c r="F90" s="139"/>
      <c r="G90" s="139"/>
      <c r="H90" s="37"/>
    </row>
    <row r="93" spans="1:10" x14ac:dyDescent="0.35">
      <c r="A93" s="25"/>
      <c r="B93" s="25"/>
      <c r="C93" s="25"/>
      <c r="D93" s="25"/>
      <c r="E93" s="67"/>
      <c r="F93" s="141"/>
      <c r="G93" s="141"/>
      <c r="H93" s="141"/>
      <c r="I93" s="141"/>
      <c r="J93" s="120"/>
    </row>
    <row r="94" spans="1:10" ht="30.65" customHeight="1" x14ac:dyDescent="0.35">
      <c r="B94" s="69" t="s">
        <v>42</v>
      </c>
      <c r="C94" s="70"/>
      <c r="D94" s="71"/>
      <c r="E94" s="72">
        <f>Tableau33642103438[[#Totals],[Weighted Score]]+F34+Tableau338279133741[[#Totals],[Weighted Score]]+Tableau33868123640[[#Totals],[Weighted Score]]</f>
        <v>0</v>
      </c>
      <c r="F94" s="120"/>
      <c r="G94" s="67"/>
      <c r="H94" s="74"/>
      <c r="I94" s="74"/>
      <c r="J94" s="67"/>
    </row>
    <row r="95" spans="1:10" ht="34.5" customHeight="1" x14ac:dyDescent="0.35">
      <c r="B95" s="77" t="s">
        <v>73</v>
      </c>
      <c r="C95" s="78"/>
      <c r="D95" s="79"/>
      <c r="E95" s="72">
        <f>F56</f>
        <v>0</v>
      </c>
      <c r="F95" s="67"/>
      <c r="G95" s="67"/>
      <c r="H95" s="74"/>
      <c r="I95" s="75"/>
      <c r="J95" s="75"/>
    </row>
    <row r="96" spans="1:10" ht="30.65" customHeight="1" x14ac:dyDescent="0.35">
      <c r="B96" s="77" t="s">
        <v>71</v>
      </c>
      <c r="C96" s="78"/>
      <c r="D96" s="79"/>
      <c r="E96" s="72">
        <f>D68+D76+D85+D90</f>
        <v>0</v>
      </c>
      <c r="F96" s="67"/>
      <c r="G96" s="67"/>
      <c r="H96" s="67"/>
      <c r="I96" s="75"/>
      <c r="J96" s="75"/>
    </row>
    <row r="97" spans="2:10" ht="27.65" customHeight="1" x14ac:dyDescent="0.35">
      <c r="B97" s="55" t="s">
        <v>72</v>
      </c>
      <c r="C97" s="56"/>
      <c r="D97" s="57"/>
      <c r="E97" s="72">
        <f>SUM(E94:E96)</f>
        <v>0</v>
      </c>
      <c r="F97" s="67"/>
      <c r="G97" s="67"/>
      <c r="H97" s="74"/>
      <c r="I97" s="75"/>
      <c r="J97" s="75"/>
    </row>
    <row r="100" spans="2:10" ht="32.5" customHeight="1" x14ac:dyDescent="0.35">
      <c r="B100" s="145" t="s">
        <v>74</v>
      </c>
      <c r="C100" s="146"/>
      <c r="D100" s="147"/>
      <c r="E100" s="82">
        <f>E94+E95</f>
        <v>0</v>
      </c>
    </row>
    <row r="101" spans="2:10" ht="71.5" customHeight="1" x14ac:dyDescent="0.35">
      <c r="B101" s="121" t="s">
        <v>75</v>
      </c>
      <c r="C101" s="146" t="s">
        <v>76</v>
      </c>
      <c r="D101" s="147"/>
      <c r="E101" s="81" t="s">
        <v>77</v>
      </c>
    </row>
    <row r="102" spans="2:10" ht="28.5" customHeight="1" x14ac:dyDescent="0.35">
      <c r="B102" s="133" t="s">
        <v>78</v>
      </c>
      <c r="C102" s="183" t="s">
        <v>151</v>
      </c>
      <c r="D102" s="184"/>
      <c r="E102" s="59"/>
    </row>
    <row r="103" spans="2:10" ht="28.5" customHeight="1" x14ac:dyDescent="0.35">
      <c r="B103" s="134"/>
      <c r="C103" s="183" t="s">
        <v>152</v>
      </c>
      <c r="D103" s="184"/>
      <c r="E103" s="59"/>
    </row>
    <row r="104" spans="2:10" ht="28.5" customHeight="1" x14ac:dyDescent="0.35">
      <c r="B104" s="133" t="s">
        <v>79</v>
      </c>
      <c r="C104" s="183" t="s">
        <v>153</v>
      </c>
      <c r="D104" s="184"/>
      <c r="E104" s="59"/>
    </row>
    <row r="105" spans="2:10" ht="28.5" customHeight="1" x14ac:dyDescent="0.35">
      <c r="B105" s="134"/>
      <c r="C105" s="183" t="s">
        <v>154</v>
      </c>
      <c r="D105" s="184"/>
      <c r="E105" s="59"/>
    </row>
    <row r="106" spans="2:10" ht="38" customHeight="1" x14ac:dyDescent="0.35">
      <c r="B106" s="133" t="s">
        <v>80</v>
      </c>
      <c r="C106" s="183" t="s">
        <v>155</v>
      </c>
      <c r="D106" s="184"/>
      <c r="E106" s="59"/>
    </row>
    <row r="107" spans="2:10" ht="30.65" customHeight="1" x14ac:dyDescent="0.35">
      <c r="B107" s="134"/>
      <c r="C107" s="183" t="s">
        <v>156</v>
      </c>
      <c r="D107" s="184"/>
      <c r="E107" s="59"/>
    </row>
    <row r="108" spans="2:10" ht="29.15" customHeight="1" x14ac:dyDescent="0.35">
      <c r="B108" s="25"/>
      <c r="C108" s="25"/>
      <c r="D108" s="25"/>
      <c r="E108" s="25"/>
      <c r="F108" s="25"/>
      <c r="G108" s="25"/>
      <c r="H108" s="76"/>
    </row>
    <row r="109" spans="2:10" x14ac:dyDescent="0.35">
      <c r="B109" s="25"/>
      <c r="C109" s="30"/>
      <c r="D109" s="27"/>
      <c r="E109" s="27"/>
      <c r="F109" s="27"/>
      <c r="G109" s="25"/>
      <c r="H109" s="25"/>
    </row>
    <row r="110" spans="2:10" ht="15" customHeight="1" x14ac:dyDescent="0.35">
      <c r="B110" s="135" t="s">
        <v>87</v>
      </c>
      <c r="C110" s="138"/>
      <c r="D110" s="138"/>
      <c r="E110" s="138"/>
      <c r="F110" s="138"/>
      <c r="G110" s="138"/>
      <c r="H110" s="138"/>
    </row>
    <row r="111" spans="2:10" x14ac:dyDescent="0.35">
      <c r="B111" s="136"/>
      <c r="C111" s="138"/>
      <c r="D111" s="138"/>
      <c r="E111" s="138"/>
      <c r="F111" s="138"/>
      <c r="G111" s="138"/>
      <c r="H111" s="138"/>
    </row>
    <row r="112" spans="2:10" x14ac:dyDescent="0.35">
      <c r="B112" s="136"/>
      <c r="C112" s="138"/>
      <c r="D112" s="138"/>
      <c r="E112" s="138"/>
      <c r="F112" s="138"/>
      <c r="G112" s="138"/>
      <c r="H112" s="138"/>
    </row>
    <row r="113" spans="2:8" x14ac:dyDescent="0.35">
      <c r="B113" s="136"/>
      <c r="C113" s="138"/>
      <c r="D113" s="138"/>
      <c r="E113" s="138"/>
      <c r="F113" s="138"/>
      <c r="G113" s="138"/>
      <c r="H113" s="138"/>
    </row>
    <row r="114" spans="2:8" x14ac:dyDescent="0.35">
      <c r="B114" s="137"/>
      <c r="C114" s="138"/>
      <c r="D114" s="138"/>
      <c r="E114" s="138"/>
      <c r="F114" s="138"/>
      <c r="G114" s="138"/>
      <c r="H114" s="138"/>
    </row>
    <row r="115" spans="2:8" ht="15.75" customHeight="1" x14ac:dyDescent="0.35">
      <c r="B115" s="25"/>
      <c r="C115" s="30"/>
      <c r="D115" s="27"/>
      <c r="E115" s="27"/>
      <c r="F115" s="27"/>
      <c r="G115" s="25"/>
      <c r="H115" s="25"/>
    </row>
    <row r="116" spans="2:8" x14ac:dyDescent="0.35">
      <c r="B116" s="25"/>
      <c r="C116" s="30"/>
      <c r="D116" s="27"/>
      <c r="E116" s="27"/>
      <c r="F116" s="27"/>
      <c r="G116" s="25"/>
      <c r="H116" s="25"/>
    </row>
    <row r="117" spans="2:8" ht="22.5" customHeight="1" x14ac:dyDescent="0.35">
      <c r="B117" s="54" t="s">
        <v>88</v>
      </c>
      <c r="C117" s="132"/>
      <c r="D117" s="132"/>
      <c r="E117" s="132"/>
      <c r="F117" s="132"/>
      <c r="G117" s="132"/>
      <c r="H117" s="132"/>
    </row>
    <row r="118" spans="2:8" ht="20.25" customHeight="1" x14ac:dyDescent="0.35">
      <c r="B118" s="54" t="s">
        <v>89</v>
      </c>
      <c r="C118" s="132"/>
      <c r="D118" s="132"/>
      <c r="E118" s="132"/>
      <c r="F118" s="132"/>
      <c r="G118" s="132"/>
      <c r="H118" s="132"/>
    </row>
    <row r="119" spans="2:8" ht="18" customHeight="1" x14ac:dyDescent="0.35">
      <c r="B119" s="54" t="s">
        <v>3</v>
      </c>
      <c r="C119" s="132"/>
      <c r="D119" s="132"/>
      <c r="E119" s="132"/>
      <c r="F119" s="132"/>
      <c r="G119" s="132"/>
      <c r="H119" s="132"/>
    </row>
    <row r="120" spans="2:8" ht="15.75" customHeight="1" x14ac:dyDescent="0.35">
      <c r="B120" s="54" t="s">
        <v>90</v>
      </c>
      <c r="C120" s="132"/>
      <c r="D120" s="132"/>
      <c r="E120" s="132"/>
      <c r="F120" s="132"/>
      <c r="G120" s="132"/>
      <c r="H120" s="132"/>
    </row>
    <row r="121" spans="2:8" ht="25" customHeight="1" x14ac:dyDescent="0.35">
      <c r="B121" s="54" t="s">
        <v>91</v>
      </c>
      <c r="C121" s="132"/>
      <c r="D121" s="132"/>
      <c r="E121" s="132"/>
      <c r="F121" s="132"/>
      <c r="G121" s="132"/>
      <c r="H121" s="132"/>
    </row>
    <row r="122" spans="2:8" ht="25" customHeight="1" x14ac:dyDescent="0.35">
      <c r="B122" s="54" t="s">
        <v>0</v>
      </c>
      <c r="C122" s="132"/>
      <c r="D122" s="132"/>
      <c r="E122" s="132"/>
      <c r="F122" s="132"/>
      <c r="G122" s="132"/>
      <c r="H122" s="132"/>
    </row>
    <row r="123" spans="2:8" ht="87" customHeight="1" x14ac:dyDescent="0.35">
      <c r="B123" s="58" t="s">
        <v>92</v>
      </c>
      <c r="C123" s="144" t="s">
        <v>93</v>
      </c>
      <c r="D123" s="144"/>
      <c r="E123" s="144"/>
      <c r="F123" s="144"/>
      <c r="G123" s="144"/>
      <c r="H123" s="144"/>
    </row>
    <row r="124" spans="2:8" ht="50.15" customHeight="1" x14ac:dyDescent="0.35">
      <c r="B124" s="54" t="s">
        <v>1</v>
      </c>
      <c r="C124" s="132"/>
      <c r="D124" s="132"/>
      <c r="E124" s="132"/>
      <c r="F124" s="132"/>
      <c r="G124" s="132"/>
      <c r="H124" s="132"/>
    </row>
    <row r="125" spans="2:8" x14ac:dyDescent="0.35">
      <c r="B125" s="25"/>
      <c r="C125" s="25"/>
      <c r="D125" s="25"/>
      <c r="E125" s="25"/>
      <c r="F125" s="25"/>
      <c r="G125" s="25"/>
      <c r="H125" s="25"/>
    </row>
  </sheetData>
  <mergeCells count="76">
    <mergeCell ref="C121:H121"/>
    <mergeCell ref="C122:H122"/>
    <mergeCell ref="C123:H123"/>
    <mergeCell ref="C124:H124"/>
    <mergeCell ref="B110:B114"/>
    <mergeCell ref="C110:H114"/>
    <mergeCell ref="C117:H117"/>
    <mergeCell ref="C118:H118"/>
    <mergeCell ref="C119:H119"/>
    <mergeCell ref="C120:H120"/>
    <mergeCell ref="B104:B105"/>
    <mergeCell ref="C104:D104"/>
    <mergeCell ref="C105:D105"/>
    <mergeCell ref="B106:B107"/>
    <mergeCell ref="C106:D106"/>
    <mergeCell ref="C107:D107"/>
    <mergeCell ref="F93:G93"/>
    <mergeCell ref="H93:I93"/>
    <mergeCell ref="B100:D100"/>
    <mergeCell ref="C101:D101"/>
    <mergeCell ref="B102:B103"/>
    <mergeCell ref="C102:D102"/>
    <mergeCell ref="C103:D103"/>
    <mergeCell ref="E85:G85"/>
    <mergeCell ref="E87:G87"/>
    <mergeCell ref="B88:B89"/>
    <mergeCell ref="E88:G88"/>
    <mergeCell ref="E89:G89"/>
    <mergeCell ref="E90:G90"/>
    <mergeCell ref="E78:G78"/>
    <mergeCell ref="B79:B84"/>
    <mergeCell ref="E79:G79"/>
    <mergeCell ref="E80:G80"/>
    <mergeCell ref="E81:G81"/>
    <mergeCell ref="E82:G82"/>
    <mergeCell ref="E83:G83"/>
    <mergeCell ref="E84:G84"/>
    <mergeCell ref="E67:G67"/>
    <mergeCell ref="E68:G68"/>
    <mergeCell ref="E70:G70"/>
    <mergeCell ref="B71:B76"/>
    <mergeCell ref="E71:G71"/>
    <mergeCell ref="E72:G72"/>
    <mergeCell ref="E73:G73"/>
    <mergeCell ref="E74:G74"/>
    <mergeCell ref="E75:G75"/>
    <mergeCell ref="E76:G76"/>
    <mergeCell ref="B38:B41"/>
    <mergeCell ref="B44:B47"/>
    <mergeCell ref="B52:B56"/>
    <mergeCell ref="E61:G61"/>
    <mergeCell ref="B62:B68"/>
    <mergeCell ref="E62:G62"/>
    <mergeCell ref="E63:G63"/>
    <mergeCell ref="E64:G64"/>
    <mergeCell ref="E65:G65"/>
    <mergeCell ref="E66:G66"/>
    <mergeCell ref="A10:B10"/>
    <mergeCell ref="C10:H10"/>
    <mergeCell ref="B12:H12"/>
    <mergeCell ref="A14:H15"/>
    <mergeCell ref="B21:B25"/>
    <mergeCell ref="B28:B34"/>
    <mergeCell ref="A7:B7"/>
    <mergeCell ref="C7:H7"/>
    <mergeCell ref="A8:B8"/>
    <mergeCell ref="C8:H8"/>
    <mergeCell ref="A9:B9"/>
    <mergeCell ref="C9:H9"/>
    <mergeCell ref="A2:H2"/>
    <mergeCell ref="A4:B4"/>
    <mergeCell ref="C4:H4"/>
    <mergeCell ref="A5:B5"/>
    <mergeCell ref="C5:H5"/>
    <mergeCell ref="A6:B6"/>
    <mergeCell ref="C6:H6"/>
  </mergeCells>
  <pageMargins left="0.7" right="0.7" top="0.75" bottom="0.75" header="0.3" footer="0.3"/>
  <pageSetup paperSize="9" orientation="portrait" r:id="rId1"/>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SO1</vt:lpstr>
      <vt:lpstr>SO2</vt:lpstr>
      <vt:lpstr>SO3</vt:lpstr>
      <vt:lpstr>SO4</vt:lpstr>
      <vt:lpstr>SO5</vt:lpstr>
      <vt:lpstr>SO6</vt:lpstr>
      <vt:lpstr>SO7</vt:lpstr>
      <vt:lpstr>SO8</vt:lpstr>
      <vt:lpstr>SO9</vt:lpstr>
      <vt:lpstr>SO10</vt:lpstr>
      <vt:lpstr>SO11</vt:lpstr>
      <vt:lpstr>SO13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BECMONT</dc:creator>
  <cp:lastModifiedBy>Marion BECMONT</cp:lastModifiedBy>
  <cp:lastPrinted>2022-04-20T15:03:45Z</cp:lastPrinted>
  <dcterms:created xsi:type="dcterms:W3CDTF">2015-07-03T19:26:48Z</dcterms:created>
  <dcterms:modified xsi:type="dcterms:W3CDTF">2023-03-01T14:39:57Z</dcterms:modified>
</cp:coreProperties>
</file>